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er Dill\Desktop\"/>
    </mc:Choice>
  </mc:AlternateContent>
  <bookViews>
    <workbookView xWindow="0" yWindow="0" windowWidth="24000" windowHeight="9735"/>
  </bookViews>
  <sheets>
    <sheet name="Full Set" sheetId="1" r:id="rId1"/>
    <sheet name="M gegen P" sheetId="2" r:id="rId2"/>
    <sheet name="O gegen Q Top 20" sheetId="3" r:id="rId3"/>
    <sheet name="O gegen Q Last 20" sheetId="4" r:id="rId4"/>
  </sheets>
  <definedNames>
    <definedName name="_xlnm._FilterDatabase" localSheetId="0" hidden="1">'Full Set'!$B$2:$AB$194</definedName>
    <definedName name="KANN">'Full Set'!$A$146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2" i="1" l="1"/>
  <c r="X6" i="1"/>
  <c r="AA67" i="1" l="1"/>
  <c r="AA64" i="1"/>
  <c r="AA75" i="1"/>
  <c r="AA76" i="1"/>
  <c r="AA49" i="1"/>
  <c r="AA72" i="1"/>
  <c r="AA95" i="1"/>
  <c r="AA73" i="1"/>
  <c r="AA81" i="1"/>
  <c r="AA93" i="1"/>
  <c r="AA80" i="1"/>
  <c r="AA82" i="1"/>
  <c r="AA83" i="1"/>
  <c r="AA66" i="1"/>
  <c r="AA79" i="1"/>
  <c r="AA77" i="1"/>
  <c r="AA84" i="1"/>
  <c r="AA90" i="1"/>
  <c r="AA96" i="1"/>
  <c r="AA91" i="1"/>
  <c r="AA85" i="1"/>
  <c r="AA70" i="1"/>
  <c r="AA87" i="1"/>
  <c r="AA74" i="1"/>
  <c r="AA78" i="1"/>
  <c r="AA107" i="1"/>
  <c r="AA102" i="1"/>
  <c r="AA103" i="1"/>
  <c r="AA94" i="1"/>
  <c r="AA116" i="1"/>
  <c r="AA104" i="1"/>
  <c r="AA89" i="1"/>
  <c r="AA97" i="1"/>
  <c r="AA100" i="1"/>
  <c r="AA92" i="1"/>
  <c r="AA105" i="1"/>
  <c r="AA120" i="1"/>
  <c r="AA86" i="1"/>
  <c r="AA112" i="1"/>
  <c r="AA113" i="1"/>
  <c r="AA108" i="1"/>
  <c r="AA118" i="1"/>
  <c r="AA121" i="1"/>
  <c r="AA115" i="1"/>
  <c r="AA114" i="1"/>
  <c r="AA110" i="1"/>
  <c r="AA131" i="1"/>
  <c r="AA122" i="1"/>
  <c r="AA127" i="1"/>
  <c r="AA123" i="1"/>
  <c r="AA134" i="1"/>
  <c r="AA129" i="1"/>
  <c r="AA132" i="1"/>
  <c r="AA137" i="1"/>
  <c r="AA133" i="1"/>
  <c r="AA142" i="1"/>
  <c r="AA138" i="1"/>
  <c r="AA146" i="1"/>
  <c r="AA145" i="1"/>
  <c r="AA153" i="1"/>
  <c r="AA119" i="1"/>
  <c r="Y131" i="1"/>
  <c r="Y122" i="1"/>
  <c r="Y127" i="1"/>
  <c r="Y130" i="1"/>
  <c r="Y123" i="1"/>
  <c r="Y134" i="1"/>
  <c r="Y136" i="1"/>
  <c r="Y129" i="1"/>
  <c r="Y132" i="1"/>
  <c r="Y178" i="1"/>
  <c r="Y163" i="1"/>
  <c r="Y138" i="1"/>
  <c r="Y144" i="1"/>
  <c r="Y149" i="1"/>
  <c r="Y143" i="1"/>
  <c r="Y150" i="1"/>
  <c r="Y146" i="1"/>
  <c r="Y145" i="1"/>
  <c r="Y148" i="1"/>
  <c r="Y147" i="1"/>
  <c r="Y128" i="1"/>
  <c r="Y126" i="1"/>
  <c r="Y140" i="1"/>
  <c r="Y139" i="1"/>
  <c r="Y24" i="1"/>
  <c r="Y156" i="1"/>
  <c r="Y151" i="1"/>
  <c r="Y37" i="1"/>
  <c r="Y58" i="1"/>
  <c r="Y61" i="1"/>
  <c r="Y161" i="1"/>
  <c r="X87" i="1"/>
  <c r="X74" i="1"/>
  <c r="X78" i="1"/>
  <c r="X107" i="1"/>
  <c r="X102" i="1"/>
  <c r="X103" i="1"/>
  <c r="X94" i="1"/>
  <c r="X98" i="1"/>
  <c r="X101" i="1"/>
  <c r="X89" i="1"/>
  <c r="X97" i="1"/>
  <c r="X124" i="1"/>
  <c r="X106" i="1"/>
  <c r="X100" i="1"/>
  <c r="X92" i="1"/>
  <c r="X109" i="1"/>
  <c r="X105" i="1"/>
  <c r="X120" i="1"/>
  <c r="X86" i="1"/>
  <c r="X112" i="1"/>
  <c r="X113" i="1"/>
  <c r="X108" i="1"/>
  <c r="X118" i="1"/>
  <c r="X121" i="1"/>
  <c r="X114" i="1"/>
  <c r="X125" i="1"/>
  <c r="X110" i="1"/>
  <c r="X122" i="1"/>
  <c r="X127" i="1"/>
  <c r="X130" i="1"/>
  <c r="X123" i="1"/>
  <c r="X134" i="1"/>
  <c r="X117" i="1"/>
  <c r="X136" i="1"/>
  <c r="X129" i="1"/>
  <c r="X132" i="1"/>
  <c r="X135" i="1"/>
  <c r="X137" i="1"/>
  <c r="X133" i="1"/>
  <c r="X141" i="1"/>
  <c r="X142" i="1"/>
  <c r="X138" i="1"/>
  <c r="X144" i="1"/>
  <c r="X149" i="1"/>
  <c r="X146" i="1"/>
  <c r="X148" i="1"/>
  <c r="X119" i="1"/>
  <c r="X128" i="1"/>
  <c r="X126" i="1"/>
  <c r="X24" i="1"/>
  <c r="X155" i="1"/>
  <c r="X37" i="1"/>
  <c r="X58" i="1"/>
  <c r="X61" i="1"/>
  <c r="X159" i="1"/>
  <c r="X162" i="1"/>
  <c r="X181" i="1"/>
  <c r="V174" i="1"/>
  <c r="V175" i="1"/>
  <c r="V177" i="1"/>
  <c r="V178" i="1"/>
  <c r="V181" i="1"/>
  <c r="V186" i="1"/>
  <c r="V188" i="1"/>
  <c r="V190" i="1"/>
  <c r="V192" i="1"/>
  <c r="V194" i="1"/>
  <c r="W179" i="1"/>
  <c r="U156" i="1"/>
  <c r="U61" i="1"/>
  <c r="U160" i="1"/>
  <c r="U161" i="1"/>
  <c r="U167" i="1"/>
  <c r="U178" i="1"/>
  <c r="U179" i="1"/>
  <c r="T3" i="1"/>
  <c r="T6" i="1"/>
  <c r="T2" i="1"/>
  <c r="T7" i="1"/>
  <c r="T26" i="1"/>
  <c r="T40" i="1"/>
  <c r="T45" i="1"/>
  <c r="T53" i="1"/>
  <c r="T90" i="1"/>
  <c r="T80" i="1"/>
  <c r="T172" i="1"/>
  <c r="T179" i="1"/>
  <c r="T58" i="1"/>
  <c r="T163" i="1"/>
  <c r="S172" i="1"/>
  <c r="T124" i="1"/>
  <c r="T132" i="1"/>
  <c r="Z187" i="1"/>
  <c r="Z194" i="1"/>
  <c r="Z177" i="1"/>
  <c r="Z178" i="1"/>
  <c r="Z160" i="1"/>
  <c r="Z161" i="1"/>
  <c r="Z162" i="1"/>
  <c r="Z164" i="1"/>
  <c r="Z166" i="1"/>
  <c r="Z169" i="1"/>
  <c r="Z151" i="1"/>
  <c r="Z37" i="1"/>
  <c r="Z61" i="1"/>
  <c r="Z158" i="1"/>
  <c r="Z146" i="1"/>
  <c r="Z145" i="1"/>
  <c r="Z148" i="1"/>
  <c r="Z147" i="1"/>
  <c r="Z119" i="1"/>
  <c r="Z7" i="1"/>
  <c r="Y142" i="1"/>
  <c r="Y141" i="1"/>
  <c r="Y116" i="1"/>
  <c r="Y107" i="1"/>
  <c r="Y85" i="1"/>
  <c r="Y64" i="1"/>
  <c r="Y54" i="1"/>
  <c r="Y57" i="1"/>
  <c r="Y28" i="1"/>
  <c r="Y23" i="1"/>
  <c r="X75" i="1"/>
  <c r="V165" i="1" l="1"/>
  <c r="V145" i="1"/>
  <c r="T24" i="1"/>
  <c r="U126" i="1"/>
  <c r="U128" i="1"/>
  <c r="T153" i="1"/>
  <c r="U116" i="1"/>
  <c r="U57" i="1"/>
  <c r="S157" i="1"/>
  <c r="S155" i="1"/>
  <c r="N6" i="1" l="1"/>
  <c r="O6" i="1" s="1"/>
  <c r="Q6" i="1" l="1"/>
  <c r="N39" i="1" l="1"/>
  <c r="O39" i="1" s="1"/>
  <c r="N38" i="1"/>
  <c r="Q38" i="1" s="1"/>
  <c r="N41" i="1"/>
  <c r="Q41" i="1" s="1"/>
  <c r="N32" i="1"/>
  <c r="Q32" i="1" s="1"/>
  <c r="N33" i="1"/>
  <c r="O33" i="1" s="1"/>
  <c r="N26" i="1"/>
  <c r="Q26" i="1" s="1"/>
  <c r="N36" i="1"/>
  <c r="Q36" i="1" s="1"/>
  <c r="N31" i="1"/>
  <c r="Q31" i="1" s="1"/>
  <c r="N42" i="1"/>
  <c r="O42" i="1" s="1"/>
  <c r="N48" i="1"/>
  <c r="Q48" i="1" s="1"/>
  <c r="N35" i="1"/>
  <c r="Q35" i="1" s="1"/>
  <c r="N44" i="1"/>
  <c r="Q44" i="1" s="1"/>
  <c r="N65" i="1"/>
  <c r="O65" i="1" s="1"/>
  <c r="N40" i="1"/>
  <c r="Q40" i="1" s="1"/>
  <c r="N45" i="1"/>
  <c r="Q45" i="1" s="1"/>
  <c r="N53" i="1"/>
  <c r="Q53" i="1" s="1"/>
  <c r="N47" i="1"/>
  <c r="O47" i="1" s="1"/>
  <c r="N51" i="1"/>
  <c r="Q51" i="1" s="1"/>
  <c r="N43" i="1"/>
  <c r="Q43" i="1" s="1"/>
  <c r="N56" i="1"/>
  <c r="Q56" i="1" s="1"/>
  <c r="N46" i="1"/>
  <c r="O46" i="1" s="1"/>
  <c r="N63" i="1"/>
  <c r="Q63" i="1" s="1"/>
  <c r="N59" i="1"/>
  <c r="Q59" i="1" s="1"/>
  <c r="N50" i="1"/>
  <c r="Q50" i="1" s="1"/>
  <c r="N62" i="1"/>
  <c r="O62" i="1" s="1"/>
  <c r="N52" i="1"/>
  <c r="Q52" i="1" s="1"/>
  <c r="N55" i="1"/>
  <c r="Q55" i="1" s="1"/>
  <c r="N57" i="1"/>
  <c r="Q57" i="1" s="1"/>
  <c r="N60" i="1"/>
  <c r="O60" i="1" s="1"/>
  <c r="N68" i="1"/>
  <c r="Q68" i="1" s="1"/>
  <c r="N54" i="1"/>
  <c r="Q54" i="1" s="1"/>
  <c r="N71" i="1"/>
  <c r="Q71" i="1" s="1"/>
  <c r="N69" i="1"/>
  <c r="O69" i="1" s="1"/>
  <c r="N88" i="1"/>
  <c r="Q88" i="1" s="1"/>
  <c r="N67" i="1"/>
  <c r="Q67" i="1" s="1"/>
  <c r="N64" i="1"/>
  <c r="Q64" i="1" s="1"/>
  <c r="N75" i="1"/>
  <c r="O75" i="1" s="1"/>
  <c r="N76" i="1"/>
  <c r="Q76" i="1" s="1"/>
  <c r="N49" i="1"/>
  <c r="Q49" i="1" s="1"/>
  <c r="N72" i="1"/>
  <c r="Q72" i="1" s="1"/>
  <c r="N95" i="1"/>
  <c r="O95" i="1" s="1"/>
  <c r="N73" i="1"/>
  <c r="Q73" i="1" s="1"/>
  <c r="N81" i="1"/>
  <c r="Q81" i="1" s="1"/>
  <c r="N93" i="1"/>
  <c r="Q93" i="1" s="1"/>
  <c r="N80" i="1"/>
  <c r="O80" i="1" s="1"/>
  <c r="N82" i="1"/>
  <c r="Q82" i="1" s="1"/>
  <c r="N83" i="1"/>
  <c r="Q83" i="1" s="1"/>
  <c r="N66" i="1"/>
  <c r="Q66" i="1" s="1"/>
  <c r="N79" i="1"/>
  <c r="O79" i="1" s="1"/>
  <c r="N77" i="1"/>
  <c r="Q77" i="1" s="1"/>
  <c r="N84" i="1"/>
  <c r="Q84" i="1" s="1"/>
  <c r="N90" i="1"/>
  <c r="Q90" i="1" s="1"/>
  <c r="N96" i="1"/>
  <c r="Q96" i="1" s="1"/>
  <c r="N91" i="1"/>
  <c r="Q91" i="1" s="1"/>
  <c r="N85" i="1"/>
  <c r="Q85" i="1" s="1"/>
  <c r="N70" i="1"/>
  <c r="O70" i="1" s="1"/>
  <c r="N87" i="1"/>
  <c r="Q87" i="1" s="1"/>
  <c r="N74" i="1"/>
  <c r="Q74" i="1" s="1"/>
  <c r="N78" i="1"/>
  <c r="Q78" i="1" s="1"/>
  <c r="N107" i="1"/>
  <c r="Q107" i="1" s="1"/>
  <c r="N102" i="1"/>
  <c r="Q102" i="1" s="1"/>
  <c r="N103" i="1"/>
  <c r="Q103" i="1" s="1"/>
  <c r="N94" i="1"/>
  <c r="Q94" i="1" s="1"/>
  <c r="N98" i="1"/>
  <c r="Q98" i="1" s="1"/>
  <c r="N101" i="1"/>
  <c r="Q101" i="1" s="1"/>
  <c r="N116" i="1"/>
  <c r="Q116" i="1" s="1"/>
  <c r="N104" i="1"/>
  <c r="Q104" i="1" s="1"/>
  <c r="N89" i="1"/>
  <c r="O89" i="1" s="1"/>
  <c r="N97" i="1"/>
  <c r="Q97" i="1" s="1"/>
  <c r="N124" i="1"/>
  <c r="Q124" i="1" s="1"/>
  <c r="N106" i="1"/>
  <c r="O106" i="1" s="1"/>
  <c r="N100" i="1"/>
  <c r="O100" i="1" s="1"/>
  <c r="N92" i="1"/>
  <c r="Q92" i="1" s="1"/>
  <c r="N109" i="1"/>
  <c r="Q109" i="1" s="1"/>
  <c r="N99" i="1"/>
  <c r="Q99" i="1" s="1"/>
  <c r="N105" i="1"/>
  <c r="Q105" i="1" s="1"/>
  <c r="N120" i="1"/>
  <c r="Q120" i="1" s="1"/>
  <c r="N86" i="1"/>
  <c r="Q86" i="1" s="1"/>
  <c r="N112" i="1"/>
  <c r="O112" i="1" s="1"/>
  <c r="N113" i="1"/>
  <c r="O113" i="1" s="1"/>
  <c r="N108" i="1"/>
  <c r="Q108" i="1" s="1"/>
  <c r="N118" i="1"/>
  <c r="Q118" i="1" s="1"/>
  <c r="N152" i="1"/>
  <c r="Q152" i="1" s="1"/>
  <c r="N121" i="1"/>
  <c r="O121" i="1" s="1"/>
  <c r="N115" i="1"/>
  <c r="O115" i="1" s="1"/>
  <c r="N114" i="1"/>
  <c r="Q114" i="1" s="1"/>
  <c r="N111" i="1"/>
  <c r="Q111" i="1" s="1"/>
  <c r="N125" i="1"/>
  <c r="Q125" i="1" s="1"/>
  <c r="N110" i="1"/>
  <c r="O110" i="1" s="1"/>
  <c r="N131" i="1"/>
  <c r="O131" i="1" s="1"/>
  <c r="N122" i="1"/>
  <c r="O122" i="1" s="1"/>
  <c r="N127" i="1"/>
  <c r="Q127" i="1" s="1"/>
  <c r="N130" i="1"/>
  <c r="O130" i="1" s="1"/>
  <c r="N123" i="1"/>
  <c r="O123" i="1" s="1"/>
  <c r="N134" i="1"/>
  <c r="Q134" i="1" s="1"/>
  <c r="N117" i="1"/>
  <c r="Q117" i="1" s="1"/>
  <c r="N136" i="1"/>
  <c r="O136" i="1" s="1"/>
  <c r="N129" i="1"/>
  <c r="O129" i="1" s="1"/>
  <c r="N132" i="1"/>
  <c r="Q132" i="1" s="1"/>
  <c r="N135" i="1"/>
  <c r="O135" i="1" s="1"/>
  <c r="N137" i="1"/>
  <c r="Q137" i="1" s="1"/>
  <c r="N133" i="1"/>
  <c r="O133" i="1" s="1"/>
  <c r="N141" i="1"/>
  <c r="O141" i="1" s="1"/>
  <c r="N142" i="1"/>
  <c r="Q142" i="1" s="1"/>
  <c r="N138" i="1"/>
  <c r="Q138" i="1" s="1"/>
  <c r="N144" i="1"/>
  <c r="Q144" i="1" s="1"/>
  <c r="N149" i="1"/>
  <c r="O149" i="1" s="1"/>
  <c r="N143" i="1"/>
  <c r="O143" i="1" s="1"/>
  <c r="N150" i="1"/>
  <c r="O150" i="1" s="1"/>
  <c r="N146" i="1"/>
  <c r="Q146" i="1" s="1"/>
  <c r="N145" i="1"/>
  <c r="O145" i="1" s="1"/>
  <c r="N148" i="1"/>
  <c r="O148" i="1" s="1"/>
  <c r="N147" i="1"/>
  <c r="Q147" i="1" s="1"/>
  <c r="N153" i="1"/>
  <c r="O153" i="1" s="1"/>
  <c r="N119" i="1"/>
  <c r="O119" i="1" s="1"/>
  <c r="N154" i="1"/>
  <c r="O154" i="1" s="1"/>
  <c r="N128" i="1"/>
  <c r="N126" i="1"/>
  <c r="N140" i="1"/>
  <c r="O140" i="1" s="1"/>
  <c r="N139" i="1"/>
  <c r="N24" i="1"/>
  <c r="O24" i="1" s="1"/>
  <c r="N155" i="1"/>
  <c r="O155" i="1" s="1"/>
  <c r="N156" i="1"/>
  <c r="O156" i="1" s="1"/>
  <c r="N151" i="1"/>
  <c r="O151" i="1" s="1"/>
  <c r="N37" i="1"/>
  <c r="O37" i="1" s="1"/>
  <c r="N157" i="1"/>
  <c r="O157" i="1" s="1"/>
  <c r="N20" i="1"/>
  <c r="Q20" i="1" s="1"/>
  <c r="N30" i="1"/>
  <c r="Q30" i="1" s="1"/>
  <c r="N28" i="1"/>
  <c r="Q28" i="1" s="1"/>
  <c r="N23" i="1"/>
  <c r="O23" i="1" s="1"/>
  <c r="O41" i="1" l="1"/>
  <c r="Q154" i="1"/>
  <c r="O96" i="1"/>
  <c r="O90" i="1"/>
  <c r="O102" i="1"/>
  <c r="O107" i="1"/>
  <c r="O64" i="1"/>
  <c r="O57" i="1"/>
  <c r="O55" i="1"/>
  <c r="O30" i="1"/>
  <c r="O32" i="1"/>
  <c r="O20" i="1"/>
  <c r="O132" i="1"/>
  <c r="O105" i="1"/>
  <c r="O99" i="1"/>
  <c r="O104" i="1"/>
  <c r="Q79" i="1"/>
  <c r="O66" i="1"/>
  <c r="O83" i="1"/>
  <c r="Q80" i="1"/>
  <c r="O93" i="1"/>
  <c r="O81" i="1"/>
  <c r="Q95" i="1"/>
  <c r="O72" i="1"/>
  <c r="O49" i="1"/>
  <c r="Q75" i="1"/>
  <c r="O67" i="1"/>
  <c r="Q69" i="1"/>
  <c r="O71" i="1"/>
  <c r="O54" i="1"/>
  <c r="Q60" i="1"/>
  <c r="Q62" i="1"/>
  <c r="O50" i="1"/>
  <c r="O59" i="1"/>
  <c r="Q46" i="1"/>
  <c r="O56" i="1"/>
  <c r="O43" i="1"/>
  <c r="Q47" i="1"/>
  <c r="O53" i="1"/>
  <c r="O45" i="1"/>
  <c r="Q65" i="1"/>
  <c r="O44" i="1"/>
  <c r="O35" i="1"/>
  <c r="Q42" i="1"/>
  <c r="O31" i="1"/>
  <c r="O36" i="1"/>
  <c r="Q33" i="1"/>
  <c r="Q39" i="1"/>
  <c r="Q128" i="1"/>
  <c r="O128" i="1"/>
  <c r="Q139" i="1"/>
  <c r="O139" i="1"/>
  <c r="O147" i="1"/>
  <c r="O152" i="1"/>
  <c r="O109" i="1"/>
  <c r="O101" i="1"/>
  <c r="O87" i="1"/>
  <c r="O84" i="1"/>
  <c r="O82" i="1"/>
  <c r="O73" i="1"/>
  <c r="O76" i="1"/>
  <c r="O88" i="1"/>
  <c r="O68" i="1"/>
  <c r="O52" i="1"/>
  <c r="O63" i="1"/>
  <c r="O51" i="1"/>
  <c r="O40" i="1"/>
  <c r="O48" i="1"/>
  <c r="O26" i="1"/>
  <c r="O38" i="1"/>
  <c r="O28" i="1"/>
  <c r="Q126" i="1"/>
  <c r="O126" i="1"/>
  <c r="Q23" i="1"/>
  <c r="O114" i="1"/>
  <c r="O116" i="1"/>
  <c r="Q153" i="1"/>
  <c r="O142" i="1"/>
  <c r="O108" i="1"/>
  <c r="O92" i="1"/>
  <c r="O103" i="1"/>
  <c r="O91" i="1"/>
  <c r="Q140" i="1"/>
  <c r="Q119" i="1"/>
  <c r="Q148" i="1"/>
  <c r="Q145" i="1"/>
  <c r="O146" i="1"/>
  <c r="Q150" i="1"/>
  <c r="Q143" i="1"/>
  <c r="Q149" i="1"/>
  <c r="O144" i="1"/>
  <c r="O138" i="1"/>
  <c r="Q141" i="1"/>
  <c r="Q133" i="1"/>
  <c r="O137" i="1"/>
  <c r="Q135" i="1"/>
  <c r="Q129" i="1"/>
  <c r="Q136" i="1"/>
  <c r="O117" i="1"/>
  <c r="O134" i="1"/>
  <c r="Q123" i="1"/>
  <c r="Q130" i="1"/>
  <c r="O127" i="1"/>
  <c r="Q122" i="1"/>
  <c r="Q131" i="1"/>
  <c r="Q110" i="1"/>
  <c r="O125" i="1"/>
  <c r="O111" i="1"/>
  <c r="Q115" i="1"/>
  <c r="Q121" i="1"/>
  <c r="O118" i="1"/>
  <c r="O94" i="1"/>
  <c r="Q113" i="1"/>
  <c r="Q112" i="1"/>
  <c r="O86" i="1"/>
  <c r="O120" i="1"/>
  <c r="Q100" i="1"/>
  <c r="Q106" i="1"/>
  <c r="O124" i="1"/>
  <c r="O97" i="1"/>
  <c r="Q89" i="1"/>
  <c r="O98" i="1"/>
  <c r="O78" i="1"/>
  <c r="O74" i="1"/>
  <c r="O85" i="1"/>
  <c r="Q70" i="1"/>
  <c r="O77" i="1"/>
  <c r="N22" i="1"/>
  <c r="N34" i="1"/>
  <c r="N29" i="1"/>
  <c r="N19" i="1"/>
  <c r="N18" i="1"/>
  <c r="N17" i="1"/>
  <c r="N27" i="1"/>
  <c r="N25" i="1"/>
  <c r="N21" i="1"/>
  <c r="N7" i="1"/>
  <c r="N8" i="1"/>
  <c r="N11" i="1"/>
  <c r="N15" i="1"/>
  <c r="N4" i="1"/>
  <c r="N10" i="1"/>
  <c r="N14" i="1"/>
  <c r="N9" i="1"/>
  <c r="N12" i="1"/>
  <c r="N16" i="1"/>
  <c r="N5" i="1"/>
  <c r="N13" i="1"/>
  <c r="N2" i="1"/>
  <c r="N3" i="1"/>
  <c r="Q9" i="1" l="1"/>
  <c r="O9" i="1"/>
  <c r="O21" i="1"/>
  <c r="Q21" i="1"/>
  <c r="Q18" i="1"/>
  <c r="O18" i="1"/>
  <c r="O11" i="1"/>
  <c r="Q11" i="1"/>
  <c r="O19" i="1"/>
  <c r="Q19" i="1"/>
  <c r="Q16" i="1"/>
  <c r="O16" i="1"/>
  <c r="Q10" i="1"/>
  <c r="O10" i="1"/>
  <c r="Q8" i="1"/>
  <c r="O8" i="1"/>
  <c r="Q27" i="1"/>
  <c r="O27" i="1"/>
  <c r="Q29" i="1"/>
  <c r="O29" i="1"/>
  <c r="Q15" i="1"/>
  <c r="O15" i="1"/>
  <c r="Q22" i="1"/>
  <c r="O22" i="1"/>
  <c r="O14" i="1"/>
  <c r="Q14" i="1"/>
  <c r="O25" i="1"/>
  <c r="Q25" i="1"/>
  <c r="Q12" i="1"/>
  <c r="O12" i="1"/>
  <c r="Q4" i="1"/>
  <c r="O4" i="1"/>
  <c r="O7" i="1"/>
  <c r="Q7" i="1"/>
  <c r="Q17" i="1"/>
  <c r="O17" i="1"/>
  <c r="O34" i="1"/>
  <c r="Q34" i="1"/>
  <c r="O2" i="1"/>
  <c r="O3" i="1"/>
  <c r="O5" i="1"/>
  <c r="O13" i="1"/>
  <c r="Q13" i="1"/>
  <c r="Q5" i="1"/>
  <c r="Q2" i="1"/>
  <c r="Q3" i="1"/>
  <c r="S179" i="1" l="1"/>
  <c r="N179" i="1"/>
  <c r="W153" i="1"/>
  <c r="V153" i="1"/>
  <c r="W171" i="1"/>
  <c r="V171" i="1"/>
  <c r="N171" i="1"/>
  <c r="O171" i="1" s="1"/>
  <c r="W170" i="1"/>
  <c r="V170" i="1"/>
  <c r="N170" i="1"/>
  <c r="S180" i="1"/>
  <c r="N180" i="1"/>
  <c r="O180" i="1" s="1"/>
  <c r="Z154" i="1"/>
  <c r="W154" i="1"/>
  <c r="V154" i="1"/>
  <c r="S154" i="1"/>
  <c r="S182" i="1"/>
  <c r="N182" i="1"/>
  <c r="O182" i="1" s="1"/>
  <c r="W169" i="1"/>
  <c r="V169" i="1"/>
  <c r="S169" i="1"/>
  <c r="N169" i="1"/>
  <c r="O169" i="1" s="1"/>
  <c r="W168" i="1"/>
  <c r="V168" i="1"/>
  <c r="S168" i="1"/>
  <c r="N168" i="1"/>
  <c r="O168" i="1" s="1"/>
  <c r="Z139" i="1"/>
  <c r="W139" i="1"/>
  <c r="V139" i="1"/>
  <c r="U139" i="1"/>
  <c r="S139" i="1"/>
  <c r="S178" i="1"/>
  <c r="N178" i="1"/>
  <c r="O178" i="1" s="1"/>
  <c r="W119" i="1"/>
  <c r="V119" i="1"/>
  <c r="S119" i="1"/>
  <c r="S193" i="1"/>
  <c r="N193" i="1"/>
  <c r="O193" i="1" s="1"/>
  <c r="S194" i="1"/>
  <c r="N194" i="1"/>
  <c r="W172" i="1"/>
  <c r="V172" i="1"/>
  <c r="N172" i="1"/>
  <c r="W166" i="1"/>
  <c r="V166" i="1"/>
  <c r="S166" i="1"/>
  <c r="N166" i="1"/>
  <c r="O166" i="1" s="1"/>
  <c r="S192" i="1"/>
  <c r="N192" i="1"/>
  <c r="Z128" i="1"/>
  <c r="W128" i="1"/>
  <c r="V128" i="1"/>
  <c r="S128" i="1"/>
  <c r="S191" i="1"/>
  <c r="N191" i="1"/>
  <c r="O191" i="1" s="1"/>
  <c r="Z140" i="1"/>
  <c r="W140" i="1"/>
  <c r="V140" i="1"/>
  <c r="U140" i="1"/>
  <c r="S140" i="1"/>
  <c r="S177" i="1"/>
  <c r="N177" i="1"/>
  <c r="O177" i="1" s="1"/>
  <c r="W151" i="1"/>
  <c r="V151" i="1"/>
  <c r="S151" i="1"/>
  <c r="S189" i="1"/>
  <c r="N189" i="1"/>
  <c r="O189" i="1" s="1"/>
  <c r="W164" i="1"/>
  <c r="V164" i="1"/>
  <c r="S164" i="1"/>
  <c r="N164" i="1"/>
  <c r="O164" i="1" s="1"/>
  <c r="S176" i="1"/>
  <c r="N176" i="1"/>
  <c r="V162" i="1"/>
  <c r="S162" i="1"/>
  <c r="N162" i="1"/>
  <c r="O162" i="1" s="1"/>
  <c r="W160" i="1"/>
  <c r="V160" i="1"/>
  <c r="S160" i="1"/>
  <c r="N160" i="1"/>
  <c r="Z126" i="1"/>
  <c r="W126" i="1"/>
  <c r="V126" i="1"/>
  <c r="S126" i="1"/>
  <c r="S187" i="1"/>
  <c r="N187" i="1"/>
  <c r="O187" i="1" s="1"/>
  <c r="S156" i="1"/>
  <c r="S174" i="1"/>
  <c r="N174" i="1"/>
  <c r="S175" i="1"/>
  <c r="N175" i="1"/>
  <c r="O175" i="1" s="1"/>
  <c r="S188" i="1"/>
  <c r="N188" i="1"/>
  <c r="O188" i="1" s="1"/>
  <c r="S186" i="1"/>
  <c r="N186" i="1"/>
  <c r="W167" i="1"/>
  <c r="V167" i="1"/>
  <c r="T167" i="1"/>
  <c r="S167" i="1"/>
  <c r="N167" i="1"/>
  <c r="S190" i="1"/>
  <c r="N190" i="1"/>
  <c r="W163" i="1"/>
  <c r="V163" i="1"/>
  <c r="S163" i="1"/>
  <c r="N163" i="1"/>
  <c r="O163" i="1" s="1"/>
  <c r="V158" i="1"/>
  <c r="S158" i="1"/>
  <c r="N158" i="1"/>
  <c r="O158" i="1" s="1"/>
  <c r="S183" i="1"/>
  <c r="N183" i="1"/>
  <c r="O183" i="1" s="1"/>
  <c r="V161" i="1"/>
  <c r="S161" i="1"/>
  <c r="N161" i="1"/>
  <c r="O161" i="1" s="1"/>
  <c r="S185" i="1"/>
  <c r="N185" i="1"/>
  <c r="S184" i="1"/>
  <c r="N184" i="1"/>
  <c r="V173" i="1"/>
  <c r="S173" i="1"/>
  <c r="N173" i="1"/>
  <c r="O173" i="1" s="1"/>
  <c r="V159" i="1"/>
  <c r="S159" i="1"/>
  <c r="N159" i="1"/>
  <c r="O159" i="1" s="1"/>
  <c r="W165" i="1"/>
  <c r="S165" i="1"/>
  <c r="N165" i="1"/>
  <c r="W61" i="1"/>
  <c r="V61" i="1"/>
  <c r="S61" i="1"/>
  <c r="N61" i="1"/>
  <c r="O61" i="1" s="1"/>
  <c r="W155" i="1"/>
  <c r="V155" i="1"/>
  <c r="T155" i="1"/>
  <c r="W58" i="1"/>
  <c r="V58" i="1"/>
  <c r="S58" i="1"/>
  <c r="N58" i="1"/>
  <c r="V24" i="1"/>
  <c r="U24" i="1"/>
  <c r="S24" i="1"/>
  <c r="S181" i="1"/>
  <c r="N181" i="1"/>
  <c r="O181" i="1" s="1"/>
  <c r="W37" i="1"/>
  <c r="V37" i="1"/>
  <c r="S37" i="1"/>
  <c r="Z111" i="1"/>
  <c r="W111" i="1"/>
  <c r="V111" i="1"/>
  <c r="U111" i="1"/>
  <c r="T111" i="1"/>
  <c r="S111" i="1"/>
  <c r="W152" i="1"/>
  <c r="V152" i="1"/>
  <c r="U152" i="1"/>
  <c r="S152" i="1"/>
  <c r="W115" i="1"/>
  <c r="V115" i="1"/>
  <c r="U115" i="1"/>
  <c r="T115" i="1"/>
  <c r="S115" i="1"/>
  <c r="W117" i="1"/>
  <c r="V117" i="1"/>
  <c r="U117" i="1"/>
  <c r="T117" i="1"/>
  <c r="S117" i="1"/>
  <c r="AA20" i="1"/>
  <c r="X20" i="1"/>
  <c r="V20" i="1"/>
  <c r="U20" i="1"/>
  <c r="T20" i="1"/>
  <c r="S20" i="1"/>
  <c r="Y112" i="1"/>
  <c r="W112" i="1"/>
  <c r="V112" i="1"/>
  <c r="U112" i="1"/>
  <c r="T112" i="1"/>
  <c r="S112" i="1"/>
  <c r="Z125" i="1"/>
  <c r="Y125" i="1"/>
  <c r="W125" i="1"/>
  <c r="V125" i="1"/>
  <c r="U125" i="1"/>
  <c r="T125" i="1"/>
  <c r="S125" i="1"/>
  <c r="W123" i="1"/>
  <c r="V123" i="1"/>
  <c r="U123" i="1"/>
  <c r="T123" i="1"/>
  <c r="S123" i="1"/>
  <c r="Z124" i="1"/>
  <c r="W124" i="1"/>
  <c r="V124" i="1"/>
  <c r="S124" i="1"/>
  <c r="Z104" i="1"/>
  <c r="W104" i="1"/>
  <c r="V104" i="1"/>
  <c r="U104" i="1"/>
  <c r="T104" i="1"/>
  <c r="S104" i="1"/>
  <c r="Z39" i="1"/>
  <c r="Y39" i="1"/>
  <c r="X39" i="1"/>
  <c r="W39" i="1"/>
  <c r="V39" i="1"/>
  <c r="U39" i="1"/>
  <c r="S39" i="1"/>
  <c r="Z106" i="1"/>
  <c r="Y106" i="1"/>
  <c r="W106" i="1"/>
  <c r="V106" i="1"/>
  <c r="U106" i="1"/>
  <c r="T106" i="1"/>
  <c r="S106" i="1"/>
  <c r="Z120" i="1"/>
  <c r="W120" i="1"/>
  <c r="V120" i="1"/>
  <c r="U120" i="1"/>
  <c r="S120" i="1"/>
  <c r="Z118" i="1"/>
  <c r="W118" i="1"/>
  <c r="V118" i="1"/>
  <c r="U118" i="1"/>
  <c r="T118" i="1"/>
  <c r="S118" i="1"/>
  <c r="Z138" i="1"/>
  <c r="W138" i="1"/>
  <c r="V138" i="1"/>
  <c r="U138" i="1"/>
  <c r="T138" i="1"/>
  <c r="S138" i="1"/>
  <c r="Z77" i="1"/>
  <c r="Y77" i="1"/>
  <c r="X77" i="1"/>
  <c r="W77" i="1"/>
  <c r="V77" i="1"/>
  <c r="U77" i="1"/>
  <c r="T77" i="1"/>
  <c r="S77" i="1"/>
  <c r="Z95" i="1"/>
  <c r="Y95" i="1"/>
  <c r="X95" i="1"/>
  <c r="W95" i="1"/>
  <c r="V95" i="1"/>
  <c r="U95" i="1"/>
  <c r="T95" i="1"/>
  <c r="S95" i="1"/>
  <c r="Z88" i="1"/>
  <c r="Y88" i="1"/>
  <c r="X88" i="1"/>
  <c r="W88" i="1"/>
  <c r="V88" i="1"/>
  <c r="U88" i="1"/>
  <c r="T88" i="1"/>
  <c r="S88" i="1"/>
  <c r="AA25" i="1"/>
  <c r="Z25" i="1"/>
  <c r="Y25" i="1"/>
  <c r="X25" i="1"/>
  <c r="W25" i="1"/>
  <c r="V25" i="1"/>
  <c r="U25" i="1"/>
  <c r="T25" i="1"/>
  <c r="S25" i="1"/>
  <c r="AA60" i="1"/>
  <c r="Y60" i="1"/>
  <c r="X60" i="1"/>
  <c r="W60" i="1"/>
  <c r="V60" i="1"/>
  <c r="U60" i="1"/>
  <c r="T60" i="1"/>
  <c r="S60" i="1"/>
  <c r="Z108" i="1"/>
  <c r="Y108" i="1"/>
  <c r="W108" i="1"/>
  <c r="V108" i="1"/>
  <c r="U108" i="1"/>
  <c r="T108" i="1"/>
  <c r="S108" i="1"/>
  <c r="Z100" i="1"/>
  <c r="W100" i="1"/>
  <c r="V100" i="1"/>
  <c r="U100" i="1"/>
  <c r="T100" i="1"/>
  <c r="S100" i="1"/>
  <c r="Z129" i="1"/>
  <c r="W129" i="1"/>
  <c r="V129" i="1"/>
  <c r="U129" i="1"/>
  <c r="T129" i="1"/>
  <c r="S129" i="1"/>
  <c r="AA68" i="1"/>
  <c r="Z68" i="1"/>
  <c r="Y68" i="1"/>
  <c r="X68" i="1"/>
  <c r="W68" i="1"/>
  <c r="V68" i="1"/>
  <c r="U68" i="1"/>
  <c r="T68" i="1"/>
  <c r="S68" i="1"/>
  <c r="Y72" i="1"/>
  <c r="X72" i="1"/>
  <c r="W72" i="1"/>
  <c r="V72" i="1"/>
  <c r="U72" i="1"/>
  <c r="S72" i="1"/>
  <c r="Z26" i="1"/>
  <c r="Y26" i="1"/>
  <c r="X26" i="1"/>
  <c r="W26" i="1"/>
  <c r="V26" i="1"/>
  <c r="S26" i="1"/>
  <c r="Y53" i="1"/>
  <c r="X53" i="1"/>
  <c r="W53" i="1"/>
  <c r="V53" i="1"/>
  <c r="S53" i="1"/>
  <c r="AA69" i="1"/>
  <c r="Z69" i="1"/>
  <c r="Y69" i="1"/>
  <c r="X69" i="1"/>
  <c r="W69" i="1"/>
  <c r="V69" i="1"/>
  <c r="U69" i="1"/>
  <c r="T69" i="1"/>
  <c r="S69" i="1"/>
  <c r="Z92" i="1"/>
  <c r="Y92" i="1"/>
  <c r="W92" i="1"/>
  <c r="V92" i="1"/>
  <c r="U92" i="1"/>
  <c r="T92" i="1"/>
  <c r="S92" i="1"/>
  <c r="Z122" i="1"/>
  <c r="W122" i="1"/>
  <c r="V122" i="1"/>
  <c r="U122" i="1"/>
  <c r="T122" i="1"/>
  <c r="S122" i="1"/>
  <c r="Z91" i="1"/>
  <c r="Y91" i="1"/>
  <c r="X91" i="1"/>
  <c r="W91" i="1"/>
  <c r="V91" i="1"/>
  <c r="U91" i="1"/>
  <c r="S91" i="1"/>
  <c r="Z150" i="1"/>
  <c r="W150" i="1"/>
  <c r="V150" i="1"/>
  <c r="U150" i="1"/>
  <c r="T150" i="1"/>
  <c r="S150" i="1"/>
  <c r="Z82" i="1"/>
  <c r="Y82" i="1"/>
  <c r="X82" i="1"/>
  <c r="W82" i="1"/>
  <c r="V82" i="1"/>
  <c r="U82" i="1"/>
  <c r="T82" i="1"/>
  <c r="S82" i="1"/>
  <c r="Y59" i="1"/>
  <c r="X59" i="1"/>
  <c r="W59" i="1"/>
  <c r="V59" i="1"/>
  <c r="U59" i="1"/>
  <c r="S59" i="1"/>
  <c r="W127" i="1"/>
  <c r="V127" i="1"/>
  <c r="U127" i="1"/>
  <c r="T127" i="1"/>
  <c r="S127" i="1"/>
  <c r="AA36" i="1"/>
  <c r="Z36" i="1"/>
  <c r="Y36" i="1"/>
  <c r="X36" i="1"/>
  <c r="W36" i="1"/>
  <c r="V36" i="1"/>
  <c r="U36" i="1"/>
  <c r="T36" i="1"/>
  <c r="S36" i="1"/>
  <c r="Z103" i="1"/>
  <c r="Y103" i="1"/>
  <c r="W103" i="1"/>
  <c r="V103" i="1"/>
  <c r="U103" i="1"/>
  <c r="T103" i="1"/>
  <c r="S103" i="1"/>
  <c r="AA45" i="1"/>
  <c r="Z45" i="1"/>
  <c r="Y45" i="1"/>
  <c r="X45" i="1"/>
  <c r="W45" i="1"/>
  <c r="V45" i="1"/>
  <c r="U45" i="1"/>
  <c r="S45" i="1"/>
  <c r="AA51" i="1"/>
  <c r="Z51" i="1"/>
  <c r="Y51" i="1"/>
  <c r="X51" i="1"/>
  <c r="W51" i="1"/>
  <c r="V51" i="1"/>
  <c r="U51" i="1"/>
  <c r="T51" i="1"/>
  <c r="S51" i="1"/>
  <c r="Z89" i="1"/>
  <c r="Y89" i="1"/>
  <c r="W89" i="1"/>
  <c r="V89" i="1"/>
  <c r="U89" i="1"/>
  <c r="T89" i="1"/>
  <c r="S89" i="1"/>
  <c r="Z97" i="1"/>
  <c r="Y97" i="1"/>
  <c r="W97" i="1"/>
  <c r="V97" i="1"/>
  <c r="U97" i="1"/>
  <c r="T97" i="1"/>
  <c r="S97" i="1"/>
  <c r="Z93" i="1"/>
  <c r="Y93" i="1"/>
  <c r="X93" i="1"/>
  <c r="W93" i="1"/>
  <c r="V93" i="1"/>
  <c r="U93" i="1"/>
  <c r="T93" i="1"/>
  <c r="S93" i="1"/>
  <c r="Z131" i="1"/>
  <c r="W131" i="1"/>
  <c r="V131" i="1"/>
  <c r="T131" i="1"/>
  <c r="S131" i="1"/>
  <c r="AA50" i="1"/>
  <c r="Z50" i="1"/>
  <c r="Y50" i="1"/>
  <c r="X50" i="1"/>
  <c r="W50" i="1"/>
  <c r="V50" i="1"/>
  <c r="U50" i="1"/>
  <c r="T50" i="1"/>
  <c r="S50" i="1"/>
  <c r="AA56" i="1"/>
  <c r="Z56" i="1"/>
  <c r="Y56" i="1"/>
  <c r="X56" i="1"/>
  <c r="W56" i="1"/>
  <c r="V56" i="1"/>
  <c r="U56" i="1"/>
  <c r="T56" i="1"/>
  <c r="S56" i="1"/>
  <c r="Z99" i="1"/>
  <c r="W99" i="1"/>
  <c r="V99" i="1"/>
  <c r="S99" i="1"/>
  <c r="Z67" i="1"/>
  <c r="Y67" i="1"/>
  <c r="X67" i="1"/>
  <c r="W67" i="1"/>
  <c r="V67" i="1"/>
  <c r="U67" i="1"/>
  <c r="T67" i="1"/>
  <c r="S67" i="1"/>
  <c r="Z101" i="1"/>
  <c r="Y101" i="1"/>
  <c r="W101" i="1"/>
  <c r="V101" i="1"/>
  <c r="U101" i="1"/>
  <c r="T101" i="1"/>
  <c r="S101" i="1"/>
  <c r="Z102" i="1"/>
  <c r="Y102" i="1"/>
  <c r="W102" i="1"/>
  <c r="V102" i="1"/>
  <c r="U102" i="1"/>
  <c r="T102" i="1"/>
  <c r="S102" i="1"/>
  <c r="AA4" i="1"/>
  <c r="Z4" i="1"/>
  <c r="Y4" i="1"/>
  <c r="X4" i="1"/>
  <c r="W4" i="1"/>
  <c r="V4" i="1"/>
  <c r="U4" i="1"/>
  <c r="T4" i="1"/>
  <c r="S4" i="1"/>
  <c r="AA32" i="1"/>
  <c r="Z32" i="1"/>
  <c r="Y32" i="1"/>
  <c r="X32" i="1"/>
  <c r="W32" i="1"/>
  <c r="U32" i="1"/>
  <c r="T32" i="1"/>
  <c r="S32" i="1"/>
  <c r="Z66" i="1"/>
  <c r="Y66" i="1"/>
  <c r="W66" i="1"/>
  <c r="V66" i="1"/>
  <c r="U66" i="1"/>
  <c r="S66" i="1"/>
  <c r="Z98" i="1"/>
  <c r="Y98" i="1"/>
  <c r="W98" i="1"/>
  <c r="V98" i="1"/>
  <c r="U98" i="1"/>
  <c r="S98" i="1"/>
  <c r="Z121" i="1"/>
  <c r="W121" i="1"/>
  <c r="V121" i="1"/>
  <c r="U121" i="1"/>
  <c r="T121" i="1"/>
  <c r="S121" i="1"/>
  <c r="Z105" i="1"/>
  <c r="Y105" i="1"/>
  <c r="W105" i="1"/>
  <c r="V105" i="1"/>
  <c r="U105" i="1"/>
  <c r="T105" i="1"/>
  <c r="S105" i="1"/>
  <c r="Z87" i="1"/>
  <c r="Y87" i="1"/>
  <c r="W87" i="1"/>
  <c r="V87" i="1"/>
  <c r="U87" i="1"/>
  <c r="T87" i="1"/>
  <c r="S87" i="1"/>
  <c r="Z81" i="1"/>
  <c r="Y81" i="1"/>
  <c r="X81" i="1"/>
  <c r="W81" i="1"/>
  <c r="V81" i="1"/>
  <c r="U81" i="1"/>
  <c r="T81" i="1"/>
  <c r="S81" i="1"/>
  <c r="Y7" i="1"/>
  <c r="X7" i="1"/>
  <c r="W7" i="1"/>
  <c r="V7" i="1"/>
  <c r="S7" i="1"/>
  <c r="Z55" i="1"/>
  <c r="Y55" i="1"/>
  <c r="X55" i="1"/>
  <c r="W55" i="1"/>
  <c r="V55" i="1"/>
  <c r="U55" i="1"/>
  <c r="T55" i="1"/>
  <c r="S55" i="1"/>
  <c r="W136" i="1"/>
  <c r="V136" i="1"/>
  <c r="U136" i="1"/>
  <c r="T136" i="1"/>
  <c r="S136" i="1"/>
  <c r="Z109" i="1"/>
  <c r="Y109" i="1"/>
  <c r="W109" i="1"/>
  <c r="V109" i="1"/>
  <c r="U109" i="1"/>
  <c r="T109" i="1"/>
  <c r="S109" i="1"/>
  <c r="Z113" i="1"/>
  <c r="Y113" i="1"/>
  <c r="W113" i="1"/>
  <c r="V113" i="1"/>
  <c r="U113" i="1"/>
  <c r="T113" i="1"/>
  <c r="S113" i="1"/>
  <c r="AA44" i="1"/>
  <c r="Z44" i="1"/>
  <c r="Y44" i="1"/>
  <c r="X44" i="1"/>
  <c r="W44" i="1"/>
  <c r="V44" i="1"/>
  <c r="U44" i="1"/>
  <c r="T44" i="1"/>
  <c r="S44" i="1"/>
  <c r="AA46" i="1"/>
  <c r="Z46" i="1"/>
  <c r="Y46" i="1"/>
  <c r="X46" i="1"/>
  <c r="W46" i="1"/>
  <c r="V46" i="1"/>
  <c r="U46" i="1"/>
  <c r="T46" i="1"/>
  <c r="S46" i="1"/>
  <c r="Z86" i="1"/>
  <c r="W86" i="1"/>
  <c r="V86" i="1"/>
  <c r="U86" i="1"/>
  <c r="T86" i="1"/>
  <c r="S86" i="1"/>
  <c r="Z143" i="1"/>
  <c r="W143" i="1"/>
  <c r="V143" i="1"/>
  <c r="U143" i="1"/>
  <c r="T143" i="1"/>
  <c r="S143" i="1"/>
  <c r="Z73" i="1"/>
  <c r="Y73" i="1"/>
  <c r="X73" i="1"/>
  <c r="W73" i="1"/>
  <c r="V73" i="1"/>
  <c r="U73" i="1"/>
  <c r="T73" i="1"/>
  <c r="S73" i="1"/>
  <c r="Z137" i="1"/>
  <c r="Y137" i="1"/>
  <c r="W137" i="1"/>
  <c r="V137" i="1"/>
  <c r="U137" i="1"/>
  <c r="T137" i="1"/>
  <c r="S137" i="1"/>
  <c r="AA54" i="1"/>
  <c r="Z54" i="1"/>
  <c r="X54" i="1"/>
  <c r="W54" i="1"/>
  <c r="V54" i="1"/>
  <c r="U54" i="1"/>
  <c r="T54" i="1"/>
  <c r="S54" i="1"/>
  <c r="AA47" i="1"/>
  <c r="Z47" i="1"/>
  <c r="Y47" i="1"/>
  <c r="X47" i="1"/>
  <c r="W47" i="1"/>
  <c r="V47" i="1"/>
  <c r="U47" i="1"/>
  <c r="T47" i="1"/>
  <c r="S47" i="1"/>
  <c r="AA17" i="1"/>
  <c r="Z17" i="1"/>
  <c r="Y17" i="1"/>
  <c r="X17" i="1"/>
  <c r="W17" i="1"/>
  <c r="V17" i="1"/>
  <c r="U17" i="1"/>
  <c r="T17" i="1"/>
  <c r="S17" i="1"/>
  <c r="Z40" i="1"/>
  <c r="X40" i="1"/>
  <c r="W40" i="1"/>
  <c r="V40" i="1"/>
  <c r="U40" i="1"/>
  <c r="S40" i="1"/>
  <c r="Z132" i="1"/>
  <c r="W132" i="1"/>
  <c r="V132" i="1"/>
  <c r="U132" i="1"/>
  <c r="S132" i="1"/>
  <c r="Z110" i="1"/>
  <c r="Y110" i="1"/>
  <c r="W110" i="1"/>
  <c r="V110" i="1"/>
  <c r="U110" i="1"/>
  <c r="T110" i="1"/>
  <c r="S110" i="1"/>
  <c r="Z84" i="1"/>
  <c r="Y84" i="1"/>
  <c r="X84" i="1"/>
  <c r="W84" i="1"/>
  <c r="V84" i="1"/>
  <c r="U84" i="1"/>
  <c r="T84" i="1"/>
  <c r="S84" i="1"/>
  <c r="AA38" i="1"/>
  <c r="Z38" i="1"/>
  <c r="Y38" i="1"/>
  <c r="X38" i="1"/>
  <c r="W38" i="1"/>
  <c r="V38" i="1"/>
  <c r="U38" i="1"/>
  <c r="T38" i="1"/>
  <c r="S38" i="1"/>
  <c r="Z149" i="1"/>
  <c r="W149" i="1"/>
  <c r="V149" i="1"/>
  <c r="U149" i="1"/>
  <c r="T149" i="1"/>
  <c r="S149" i="1"/>
  <c r="W107" i="1"/>
  <c r="V107" i="1"/>
  <c r="T107" i="1"/>
  <c r="S107" i="1"/>
  <c r="W145" i="1"/>
  <c r="T145" i="1"/>
  <c r="S145" i="1"/>
  <c r="Z52" i="1"/>
  <c r="Y52" i="1"/>
  <c r="X52" i="1"/>
  <c r="W52" i="1"/>
  <c r="V52" i="1"/>
  <c r="U52" i="1"/>
  <c r="T52" i="1"/>
  <c r="S52" i="1"/>
  <c r="AA57" i="1"/>
  <c r="Z57" i="1"/>
  <c r="X57" i="1"/>
  <c r="W57" i="1"/>
  <c r="V57" i="1"/>
  <c r="T57" i="1"/>
  <c r="S57" i="1"/>
  <c r="Z135" i="1"/>
  <c r="W135" i="1"/>
  <c r="V135" i="1"/>
  <c r="U135" i="1"/>
  <c r="T135" i="1"/>
  <c r="S135" i="1"/>
  <c r="AA30" i="1"/>
  <c r="Z30" i="1"/>
  <c r="Y30" i="1"/>
  <c r="X30" i="1"/>
  <c r="W30" i="1"/>
  <c r="V30" i="1"/>
  <c r="U30" i="1"/>
  <c r="T30" i="1"/>
  <c r="S30" i="1"/>
  <c r="Z21" i="1"/>
  <c r="Y21" i="1"/>
  <c r="X21" i="1"/>
  <c r="W21" i="1"/>
  <c r="V21" i="1"/>
  <c r="U21" i="1"/>
  <c r="T21" i="1"/>
  <c r="S21" i="1"/>
  <c r="Y94" i="1"/>
  <c r="W94" i="1"/>
  <c r="V94" i="1"/>
  <c r="U94" i="1"/>
  <c r="T94" i="1"/>
  <c r="S94" i="1"/>
  <c r="AA35" i="1"/>
  <c r="Z35" i="1"/>
  <c r="Y35" i="1"/>
  <c r="X35" i="1"/>
  <c r="W35" i="1"/>
  <c r="V35" i="1"/>
  <c r="U35" i="1"/>
  <c r="T35" i="1"/>
  <c r="S35" i="1"/>
  <c r="Z134" i="1"/>
  <c r="W134" i="1"/>
  <c r="V134" i="1"/>
  <c r="U134" i="1"/>
  <c r="T134" i="1"/>
  <c r="S134" i="1"/>
  <c r="AA31" i="1"/>
  <c r="Z31" i="1"/>
  <c r="Y31" i="1"/>
  <c r="X31" i="1"/>
  <c r="W31" i="1"/>
  <c r="V31" i="1"/>
  <c r="U31" i="1"/>
  <c r="T31" i="1"/>
  <c r="S31" i="1"/>
  <c r="Z76" i="1"/>
  <c r="Y76" i="1"/>
  <c r="X76" i="1"/>
  <c r="W76" i="1"/>
  <c r="V76" i="1"/>
  <c r="U76" i="1"/>
  <c r="T76" i="1"/>
  <c r="S76" i="1"/>
  <c r="AA8" i="1"/>
  <c r="Z8" i="1"/>
  <c r="Y8" i="1"/>
  <c r="X8" i="1"/>
  <c r="W8" i="1"/>
  <c r="V8" i="1"/>
  <c r="U8" i="1"/>
  <c r="T8" i="1"/>
  <c r="S8" i="1"/>
  <c r="Z49" i="1"/>
  <c r="X49" i="1"/>
  <c r="W49" i="1"/>
  <c r="V49" i="1"/>
  <c r="U49" i="1"/>
  <c r="S49" i="1"/>
  <c r="Z74" i="1"/>
  <c r="Y74" i="1"/>
  <c r="W74" i="1"/>
  <c r="V74" i="1"/>
  <c r="U74" i="1"/>
  <c r="T74" i="1"/>
  <c r="S74" i="1"/>
  <c r="Z142" i="1"/>
  <c r="W142" i="1"/>
  <c r="V142" i="1"/>
  <c r="S142" i="1"/>
  <c r="AA63" i="1"/>
  <c r="Z63" i="1"/>
  <c r="Y63" i="1"/>
  <c r="X63" i="1"/>
  <c r="W63" i="1"/>
  <c r="V63" i="1"/>
  <c r="U63" i="1"/>
  <c r="T63" i="1"/>
  <c r="S63" i="1"/>
  <c r="Y80" i="1"/>
  <c r="X80" i="1"/>
  <c r="W80" i="1"/>
  <c r="V80" i="1"/>
  <c r="U80" i="1"/>
  <c r="S80" i="1"/>
  <c r="Z70" i="1"/>
  <c r="Y70" i="1"/>
  <c r="W70" i="1"/>
  <c r="V70" i="1"/>
  <c r="U70" i="1"/>
  <c r="T70" i="1"/>
  <c r="S70" i="1"/>
  <c r="Z90" i="1"/>
  <c r="Y90" i="1"/>
  <c r="X90" i="1"/>
  <c r="W90" i="1"/>
  <c r="V90" i="1"/>
  <c r="U90" i="1"/>
  <c r="S90" i="1"/>
  <c r="AA42" i="1"/>
  <c r="Z42" i="1"/>
  <c r="Y42" i="1"/>
  <c r="X42" i="1"/>
  <c r="W42" i="1"/>
  <c r="V42" i="1"/>
  <c r="U42" i="1"/>
  <c r="T42" i="1"/>
  <c r="S42" i="1"/>
  <c r="W146" i="1"/>
  <c r="V146" i="1"/>
  <c r="U146" i="1"/>
  <c r="S146" i="1"/>
  <c r="W147" i="1"/>
  <c r="V147" i="1"/>
  <c r="S147" i="1"/>
  <c r="AA22" i="1"/>
  <c r="Z22" i="1"/>
  <c r="Y22" i="1"/>
  <c r="X22" i="1"/>
  <c r="W22" i="1"/>
  <c r="V22" i="1"/>
  <c r="U22" i="1"/>
  <c r="T22" i="1"/>
  <c r="S22" i="1"/>
  <c r="Z78" i="1"/>
  <c r="Y78" i="1"/>
  <c r="W78" i="1"/>
  <c r="V78" i="1"/>
  <c r="U78" i="1"/>
  <c r="T78" i="1"/>
  <c r="S78" i="1"/>
  <c r="AA41" i="1"/>
  <c r="Z41" i="1"/>
  <c r="Y41" i="1"/>
  <c r="X41" i="1"/>
  <c r="W41" i="1"/>
  <c r="V41" i="1"/>
  <c r="U41" i="1"/>
  <c r="S41" i="1"/>
  <c r="Z130" i="1"/>
  <c r="W130" i="1"/>
  <c r="V130" i="1"/>
  <c r="U130" i="1"/>
  <c r="T130" i="1"/>
  <c r="S130" i="1"/>
  <c r="AA48" i="1"/>
  <c r="Z48" i="1"/>
  <c r="Y48" i="1"/>
  <c r="X48" i="1"/>
  <c r="W48" i="1"/>
  <c r="V48" i="1"/>
  <c r="U48" i="1"/>
  <c r="T48" i="1"/>
  <c r="S48" i="1"/>
  <c r="AA19" i="1"/>
  <c r="Z19" i="1"/>
  <c r="Y19" i="1"/>
  <c r="X19" i="1"/>
  <c r="W19" i="1"/>
  <c r="V19" i="1"/>
  <c r="U19" i="1"/>
  <c r="T19" i="1"/>
  <c r="S19" i="1"/>
  <c r="Y133" i="1"/>
  <c r="W133" i="1"/>
  <c r="V133" i="1"/>
  <c r="U133" i="1"/>
  <c r="T133" i="1"/>
  <c r="S133" i="1"/>
  <c r="AA16" i="1"/>
  <c r="Z16" i="1"/>
  <c r="Y16" i="1"/>
  <c r="X16" i="1"/>
  <c r="W16" i="1"/>
  <c r="V16" i="1"/>
  <c r="U16" i="1"/>
  <c r="T16" i="1"/>
  <c r="S16" i="1"/>
  <c r="AA43" i="1"/>
  <c r="Z43" i="1"/>
  <c r="Y43" i="1"/>
  <c r="X43" i="1"/>
  <c r="W43" i="1"/>
  <c r="V43" i="1"/>
  <c r="U43" i="1"/>
  <c r="T43" i="1"/>
  <c r="S43" i="1"/>
  <c r="Z64" i="1"/>
  <c r="X64" i="1"/>
  <c r="W64" i="1"/>
  <c r="V64" i="1"/>
  <c r="U64" i="1"/>
  <c r="T64" i="1"/>
  <c r="S64" i="1"/>
  <c r="Z79" i="1"/>
  <c r="Y79" i="1"/>
  <c r="X79" i="1"/>
  <c r="W79" i="1"/>
  <c r="V79" i="1"/>
  <c r="U79" i="1"/>
  <c r="T79" i="1"/>
  <c r="S79" i="1"/>
  <c r="Z83" i="1"/>
  <c r="Y83" i="1"/>
  <c r="X83" i="1"/>
  <c r="W83" i="1"/>
  <c r="V83" i="1"/>
  <c r="T83" i="1"/>
  <c r="S83" i="1"/>
  <c r="Z85" i="1"/>
  <c r="X85" i="1"/>
  <c r="W85" i="1"/>
  <c r="V85" i="1"/>
  <c r="U85" i="1"/>
  <c r="T85" i="1"/>
  <c r="S85" i="1"/>
  <c r="Z65" i="1"/>
  <c r="Y65" i="1"/>
  <c r="X65" i="1"/>
  <c r="W65" i="1"/>
  <c r="V65" i="1"/>
  <c r="T65" i="1"/>
  <c r="S65" i="1"/>
  <c r="AA62" i="1"/>
  <c r="Z62" i="1"/>
  <c r="Y62" i="1"/>
  <c r="X62" i="1"/>
  <c r="W62" i="1"/>
  <c r="V62" i="1"/>
  <c r="U62" i="1"/>
  <c r="T62" i="1"/>
  <c r="S62" i="1"/>
  <c r="Z96" i="1"/>
  <c r="Y96" i="1"/>
  <c r="X96" i="1"/>
  <c r="W96" i="1"/>
  <c r="V96" i="1"/>
  <c r="U96" i="1"/>
  <c r="T96" i="1"/>
  <c r="S96" i="1"/>
  <c r="W148" i="1"/>
  <c r="V148" i="1"/>
  <c r="U148" i="1"/>
  <c r="T148" i="1"/>
  <c r="S148" i="1"/>
  <c r="AA9" i="1"/>
  <c r="Z9" i="1"/>
  <c r="Y9" i="1"/>
  <c r="X9" i="1"/>
  <c r="W9" i="1"/>
  <c r="V9" i="1"/>
  <c r="U9" i="1"/>
  <c r="T9" i="1"/>
  <c r="S9" i="1"/>
  <c r="AA71" i="1"/>
  <c r="Z71" i="1"/>
  <c r="Y71" i="1"/>
  <c r="X71" i="1"/>
  <c r="W71" i="1"/>
  <c r="V71" i="1"/>
  <c r="T71" i="1"/>
  <c r="S71" i="1"/>
  <c r="AA11" i="1"/>
  <c r="Z11" i="1"/>
  <c r="Y11" i="1"/>
  <c r="X11" i="1"/>
  <c r="W11" i="1"/>
  <c r="V11" i="1"/>
  <c r="U11" i="1"/>
  <c r="T11" i="1"/>
  <c r="S11" i="1"/>
  <c r="Z141" i="1"/>
  <c r="W141" i="1"/>
  <c r="V141" i="1"/>
  <c r="U141" i="1"/>
  <c r="T141" i="1"/>
  <c r="S141" i="1"/>
  <c r="AA13" i="1"/>
  <c r="Z13" i="1"/>
  <c r="Y13" i="1"/>
  <c r="X13" i="1"/>
  <c r="W13" i="1"/>
  <c r="V13" i="1"/>
  <c r="U13" i="1"/>
  <c r="T13" i="1"/>
  <c r="S13" i="1"/>
  <c r="AA5" i="1"/>
  <c r="Z5" i="1"/>
  <c r="Y5" i="1"/>
  <c r="X5" i="1"/>
  <c r="W5" i="1"/>
  <c r="V5" i="1"/>
  <c r="U5" i="1"/>
  <c r="T5" i="1"/>
  <c r="S5" i="1"/>
  <c r="W116" i="1"/>
  <c r="V116" i="1"/>
  <c r="T116" i="1"/>
  <c r="S116" i="1"/>
  <c r="AA28" i="1"/>
  <c r="Z28" i="1"/>
  <c r="X28" i="1"/>
  <c r="W28" i="1"/>
  <c r="V28" i="1"/>
  <c r="U28" i="1"/>
  <c r="T28" i="1"/>
  <c r="S28" i="1"/>
  <c r="AA34" i="1"/>
  <c r="Z34" i="1"/>
  <c r="Y34" i="1"/>
  <c r="X34" i="1"/>
  <c r="W34" i="1"/>
  <c r="V34" i="1"/>
  <c r="U34" i="1"/>
  <c r="T34" i="1"/>
  <c r="S34" i="1"/>
  <c r="AA33" i="1"/>
  <c r="Z33" i="1"/>
  <c r="Y33" i="1"/>
  <c r="X33" i="1"/>
  <c r="W33" i="1"/>
  <c r="V33" i="1"/>
  <c r="U33" i="1"/>
  <c r="T33" i="1"/>
  <c r="S33" i="1"/>
  <c r="W75" i="1"/>
  <c r="V75" i="1"/>
  <c r="U75" i="1"/>
  <c r="T75" i="1"/>
  <c r="S75" i="1"/>
  <c r="AA23" i="1"/>
  <c r="X23" i="1"/>
  <c r="V23" i="1"/>
  <c r="U23" i="1"/>
  <c r="T23" i="1"/>
  <c r="S23" i="1"/>
  <c r="AA12" i="1"/>
  <c r="Z12" i="1"/>
  <c r="Y12" i="1"/>
  <c r="X12" i="1"/>
  <c r="W12" i="1"/>
  <c r="V12" i="1"/>
  <c r="U12" i="1"/>
  <c r="T12" i="1"/>
  <c r="S12" i="1"/>
  <c r="AA29" i="1"/>
  <c r="Z29" i="1"/>
  <c r="Y29" i="1"/>
  <c r="X29" i="1"/>
  <c r="W29" i="1"/>
  <c r="V29" i="1"/>
  <c r="U29" i="1"/>
  <c r="T29" i="1"/>
  <c r="S29" i="1"/>
  <c r="AA18" i="1"/>
  <c r="Z18" i="1"/>
  <c r="Y18" i="1"/>
  <c r="X18" i="1"/>
  <c r="W18" i="1"/>
  <c r="V18" i="1"/>
  <c r="U18" i="1"/>
  <c r="T18" i="1"/>
  <c r="S18" i="1"/>
  <c r="Z114" i="1"/>
  <c r="Y114" i="1"/>
  <c r="W114" i="1"/>
  <c r="V114" i="1"/>
  <c r="U114" i="1"/>
  <c r="T114" i="1"/>
  <c r="S114" i="1"/>
  <c r="Z144" i="1"/>
  <c r="W144" i="1"/>
  <c r="V144" i="1"/>
  <c r="U144" i="1"/>
  <c r="T144" i="1"/>
  <c r="S144" i="1"/>
  <c r="AA10" i="1"/>
  <c r="Z10" i="1"/>
  <c r="Y10" i="1"/>
  <c r="X10" i="1"/>
  <c r="W10" i="1"/>
  <c r="V10" i="1"/>
  <c r="U10" i="1"/>
  <c r="T10" i="1"/>
  <c r="S10" i="1"/>
  <c r="AA14" i="1"/>
  <c r="Z14" i="1"/>
  <c r="Y14" i="1"/>
  <c r="X14" i="1"/>
  <c r="W14" i="1"/>
  <c r="V14" i="1"/>
  <c r="U14" i="1"/>
  <c r="T14" i="1"/>
  <c r="S14" i="1"/>
  <c r="AA15" i="1"/>
  <c r="Z15" i="1"/>
  <c r="Y15" i="1"/>
  <c r="X15" i="1"/>
  <c r="W15" i="1"/>
  <c r="V15" i="1"/>
  <c r="U15" i="1"/>
  <c r="T15" i="1"/>
  <c r="S15" i="1"/>
  <c r="AA3" i="1"/>
  <c r="Z3" i="1"/>
  <c r="Y3" i="1"/>
  <c r="X3" i="1"/>
  <c r="W3" i="1"/>
  <c r="V3" i="1"/>
  <c r="U3" i="1"/>
  <c r="S3" i="1"/>
  <c r="AA27" i="1"/>
  <c r="Z27" i="1"/>
  <c r="Y27" i="1"/>
  <c r="X27" i="1"/>
  <c r="W27" i="1"/>
  <c r="V27" i="1"/>
  <c r="U27" i="1"/>
  <c r="T27" i="1"/>
  <c r="S27" i="1"/>
  <c r="AA2" i="1"/>
  <c r="Z2" i="1"/>
  <c r="Y2" i="1"/>
  <c r="X2" i="1"/>
  <c r="W2" i="1"/>
  <c r="V2" i="1"/>
  <c r="U2" i="1"/>
  <c r="S2" i="1"/>
  <c r="AA6" i="1"/>
  <c r="Z6" i="1"/>
  <c r="Y6" i="1"/>
  <c r="W6" i="1"/>
  <c r="V6" i="1"/>
  <c r="U6" i="1"/>
  <c r="S6" i="1"/>
  <c r="AB24" i="1" l="1"/>
  <c r="AB155" i="1"/>
  <c r="AB126" i="1"/>
  <c r="AB128" i="1"/>
  <c r="Q165" i="1"/>
  <c r="O165" i="1"/>
  <c r="Q185" i="1"/>
  <c r="O185" i="1"/>
  <c r="AB167" i="1"/>
  <c r="O167" i="1"/>
  <c r="AB192" i="1"/>
  <c r="O192" i="1"/>
  <c r="AB179" i="1"/>
  <c r="O179" i="1"/>
  <c r="Q174" i="1"/>
  <c r="O174" i="1"/>
  <c r="AB176" i="1"/>
  <c r="O176" i="1"/>
  <c r="AB194" i="1"/>
  <c r="O194" i="1"/>
  <c r="AB184" i="1"/>
  <c r="O184" i="1"/>
  <c r="AB190" i="1"/>
  <c r="O190" i="1"/>
  <c r="AB186" i="1"/>
  <c r="O186" i="1"/>
  <c r="Q172" i="1"/>
  <c r="O172" i="1"/>
  <c r="AB170" i="1"/>
  <c r="O170" i="1"/>
  <c r="AB58" i="1"/>
  <c r="O58" i="1"/>
  <c r="AB160" i="1"/>
  <c r="O160" i="1"/>
  <c r="Q170" i="1"/>
  <c r="AB185" i="1"/>
  <c r="Q162" i="1"/>
  <c r="AB162" i="1"/>
  <c r="AB122" i="1"/>
  <c r="Q160" i="1"/>
  <c r="AB85" i="1"/>
  <c r="AB44" i="1"/>
  <c r="AB131" i="1"/>
  <c r="AB104" i="1"/>
  <c r="Q184" i="1"/>
  <c r="Q186" i="1"/>
  <c r="AB174" i="1"/>
  <c r="AB147" i="1"/>
  <c r="AB136" i="1"/>
  <c r="AB87" i="1"/>
  <c r="AB102" i="1"/>
  <c r="Q167" i="1"/>
  <c r="Q176" i="1"/>
  <c r="AB172" i="1"/>
  <c r="Q179" i="1"/>
  <c r="AB3" i="1"/>
  <c r="AB74" i="1"/>
  <c r="AB120" i="1"/>
  <c r="Q58" i="1"/>
  <c r="R58" i="1" s="1"/>
  <c r="Q155" i="1"/>
  <c r="Q192" i="1"/>
  <c r="AB33" i="1"/>
  <c r="AB47" i="1"/>
  <c r="AB106" i="1"/>
  <c r="Q181" i="1"/>
  <c r="AB181" i="1"/>
  <c r="AB139" i="1"/>
  <c r="AB169" i="1"/>
  <c r="Q169" i="1"/>
  <c r="AB182" i="1"/>
  <c r="Q182" i="1"/>
  <c r="AB2" i="1"/>
  <c r="AB144" i="1"/>
  <c r="AB12" i="1"/>
  <c r="AB65" i="1"/>
  <c r="AB130" i="1"/>
  <c r="AB63" i="1"/>
  <c r="AB105" i="1"/>
  <c r="AB56" i="1"/>
  <c r="AB51" i="1"/>
  <c r="AB59" i="1"/>
  <c r="AB125" i="1"/>
  <c r="AB112" i="1"/>
  <c r="AB159" i="1"/>
  <c r="Q159" i="1"/>
  <c r="Q163" i="1"/>
  <c r="AB163" i="1"/>
  <c r="AB119" i="1"/>
  <c r="AB153" i="1"/>
  <c r="AB18" i="1"/>
  <c r="AB71" i="1"/>
  <c r="AB64" i="1"/>
  <c r="AB48" i="1"/>
  <c r="AB35" i="1"/>
  <c r="AB145" i="1"/>
  <c r="AB107" i="1"/>
  <c r="AB137" i="1"/>
  <c r="AB55" i="1"/>
  <c r="AB123" i="1"/>
  <c r="AB37" i="1"/>
  <c r="Q37" i="1"/>
  <c r="AB193" i="1"/>
  <c r="Q193" i="1"/>
  <c r="Q180" i="1"/>
  <c r="AB180" i="1"/>
  <c r="AB14" i="1"/>
  <c r="AB10" i="1"/>
  <c r="AB62" i="1"/>
  <c r="AB149" i="1"/>
  <c r="AB121" i="1"/>
  <c r="AB66" i="1"/>
  <c r="AB45" i="1"/>
  <c r="AB20" i="1"/>
  <c r="Q183" i="1"/>
  <c r="AB183" i="1"/>
  <c r="Q187" i="1"/>
  <c r="AB187" i="1"/>
  <c r="Q177" i="1"/>
  <c r="AB177" i="1"/>
  <c r="AB154" i="1"/>
  <c r="AB127" i="1"/>
  <c r="AB82" i="1"/>
  <c r="AB100" i="1"/>
  <c r="AB118" i="1"/>
  <c r="AB6" i="1"/>
  <c r="AB15" i="1"/>
  <c r="AB96" i="1"/>
  <c r="AB16" i="1"/>
  <c r="AB41" i="1"/>
  <c r="AB49" i="1"/>
  <c r="AB8" i="1"/>
  <c r="AB134" i="1"/>
  <c r="AB21" i="1"/>
  <c r="AB30" i="1"/>
  <c r="AB73" i="1"/>
  <c r="AB143" i="1"/>
  <c r="AB46" i="1"/>
  <c r="AB109" i="1"/>
  <c r="AB98" i="1"/>
  <c r="AB101" i="1"/>
  <c r="AB50" i="1"/>
  <c r="AB93" i="1"/>
  <c r="AB53" i="1"/>
  <c r="AB72" i="1"/>
  <c r="AB68" i="1"/>
  <c r="AB115" i="1"/>
  <c r="AB175" i="1"/>
  <c r="Q175" i="1"/>
  <c r="Q151" i="1"/>
  <c r="AB151" i="1"/>
  <c r="AB171" i="1"/>
  <c r="Q171" i="1"/>
  <c r="AB27" i="1"/>
  <c r="AB23" i="1"/>
  <c r="AB148" i="1"/>
  <c r="AB80" i="1"/>
  <c r="AB142" i="1"/>
  <c r="Q188" i="1"/>
  <c r="AB166" i="1"/>
  <c r="Q166" i="1"/>
  <c r="AB114" i="1"/>
  <c r="AB75" i="1"/>
  <c r="AB28" i="1"/>
  <c r="AB11" i="1"/>
  <c r="AB9" i="1"/>
  <c r="AB133" i="1"/>
  <c r="AB19" i="1"/>
  <c r="AB78" i="1"/>
  <c r="AB22" i="1"/>
  <c r="AB31" i="1"/>
  <c r="AB81" i="1"/>
  <c r="AB4" i="1"/>
  <c r="AB99" i="1"/>
  <c r="AB89" i="1"/>
  <c r="AB92" i="1"/>
  <c r="AB108" i="1"/>
  <c r="AB60" i="1"/>
  <c r="AB25" i="1"/>
  <c r="AB188" i="1"/>
  <c r="Q191" i="1"/>
  <c r="AB191" i="1"/>
  <c r="AB29" i="1"/>
  <c r="AB34" i="1"/>
  <c r="AB116" i="1"/>
  <c r="AB43" i="1"/>
  <c r="AB135" i="1"/>
  <c r="AB40" i="1"/>
  <c r="AB54" i="1"/>
  <c r="AB7" i="1"/>
  <c r="AB88" i="1"/>
  <c r="AB77" i="1"/>
  <c r="AB111" i="1"/>
  <c r="AB5" i="1"/>
  <c r="AB13" i="1"/>
  <c r="AB86" i="1"/>
  <c r="AB97" i="1"/>
  <c r="AB150" i="1"/>
  <c r="AB95" i="1"/>
  <c r="AB39" i="1"/>
  <c r="Q189" i="1"/>
  <c r="AB189" i="1"/>
  <c r="AB141" i="1"/>
  <c r="AB83" i="1"/>
  <c r="AB79" i="1"/>
  <c r="AB146" i="1"/>
  <c r="AB42" i="1"/>
  <c r="AB90" i="1"/>
  <c r="AB70" i="1"/>
  <c r="AB57" i="1"/>
  <c r="AB52" i="1"/>
  <c r="AB38" i="1"/>
  <c r="AB110" i="1"/>
  <c r="AB132" i="1"/>
  <c r="AB32" i="1"/>
  <c r="AB67" i="1"/>
  <c r="AB91" i="1"/>
  <c r="AB69" i="1"/>
  <c r="AB26" i="1"/>
  <c r="AB129" i="1"/>
  <c r="AB138" i="1"/>
  <c r="Q61" i="1"/>
  <c r="AB61" i="1"/>
  <c r="AB140" i="1"/>
  <c r="AB76" i="1"/>
  <c r="AB94" i="1"/>
  <c r="AB84" i="1"/>
  <c r="AB17" i="1"/>
  <c r="AB113" i="1"/>
  <c r="AB103" i="1"/>
  <c r="AB36" i="1"/>
  <c r="AB124" i="1"/>
  <c r="AB117" i="1"/>
  <c r="Q24" i="1"/>
  <c r="AB161" i="1"/>
  <c r="Q161" i="1"/>
  <c r="AB158" i="1"/>
  <c r="Q158" i="1"/>
  <c r="Q190" i="1"/>
  <c r="AB156" i="1"/>
  <c r="Q156" i="1"/>
  <c r="Q164" i="1"/>
  <c r="AB164" i="1"/>
  <c r="AB178" i="1"/>
  <c r="Q178" i="1"/>
  <c r="AB152" i="1"/>
  <c r="AB165" i="1"/>
  <c r="AB173" i="1"/>
  <c r="Q173" i="1"/>
  <c r="Q194" i="1"/>
  <c r="AB168" i="1"/>
  <c r="Q168" i="1"/>
  <c r="AB157" i="1"/>
  <c r="Q157" i="1"/>
  <c r="R24" i="1" l="1"/>
  <c r="R80" i="1"/>
  <c r="R11" i="1"/>
  <c r="R13" i="1"/>
  <c r="R79" i="1"/>
  <c r="R148" i="1"/>
  <c r="R136" i="1"/>
  <c r="R5" i="1"/>
  <c r="R22" i="1"/>
  <c r="R7" i="1"/>
  <c r="R143" i="1"/>
  <c r="R110" i="1"/>
  <c r="R133" i="1"/>
  <c r="R119" i="1"/>
  <c r="R113" i="1"/>
  <c r="R16" i="1"/>
  <c r="R54" i="1"/>
  <c r="R26" i="1"/>
  <c r="R91" i="1"/>
  <c r="R81" i="1"/>
  <c r="R64" i="1"/>
  <c r="R48" i="1"/>
  <c r="R50" i="1"/>
  <c r="R88" i="1"/>
  <c r="R83" i="1"/>
  <c r="R120" i="1"/>
  <c r="R117" i="1"/>
  <c r="R53" i="1"/>
  <c r="R137" i="1"/>
  <c r="R125" i="1"/>
  <c r="R68" i="1"/>
  <c r="R146" i="1"/>
  <c r="R87" i="1"/>
  <c r="R127" i="1"/>
  <c r="R57" i="1"/>
  <c r="R43" i="1"/>
  <c r="R27" i="1"/>
  <c r="R9" i="1"/>
  <c r="R141" i="1"/>
  <c r="R112" i="1"/>
  <c r="R33" i="1"/>
  <c r="R122" i="1"/>
  <c r="R140" i="1"/>
  <c r="R126" i="1"/>
  <c r="R23" i="1"/>
  <c r="R123" i="1"/>
  <c r="R25" i="1"/>
  <c r="R129" i="1"/>
  <c r="R3" i="1"/>
  <c r="R131" i="1"/>
  <c r="R95" i="1"/>
  <c r="R60" i="1"/>
  <c r="R70" i="1"/>
  <c r="R46" i="1"/>
  <c r="R2" i="1"/>
  <c r="R74" i="1"/>
  <c r="R134" i="1"/>
  <c r="R147" i="1"/>
  <c r="R35" i="1"/>
  <c r="R56" i="1"/>
  <c r="R104" i="1"/>
  <c r="R132" i="1"/>
  <c r="R51" i="1"/>
  <c r="R41" i="1"/>
  <c r="R102" i="1"/>
  <c r="R98" i="1"/>
  <c r="R86" i="1"/>
  <c r="R96" i="1"/>
  <c r="R31" i="1"/>
  <c r="R40" i="1"/>
  <c r="R109" i="1"/>
  <c r="R94" i="1"/>
  <c r="R105" i="1"/>
  <c r="R44" i="1"/>
  <c r="R72" i="1"/>
  <c r="R12" i="1"/>
  <c r="R10" i="1"/>
  <c r="R149" i="1"/>
  <c r="R65" i="1"/>
  <c r="R115" i="1"/>
  <c r="R130" i="1"/>
  <c r="R4" i="1"/>
  <c r="R8" i="1"/>
  <c r="R150" i="1"/>
  <c r="R121" i="1"/>
  <c r="R128" i="1"/>
  <c r="R100" i="1"/>
  <c r="R145" i="1"/>
  <c r="R14" i="1"/>
  <c r="R19" i="1"/>
  <c r="R69" i="1"/>
  <c r="R106" i="1"/>
  <c r="R89" i="1"/>
  <c r="R21" i="1"/>
  <c r="R75" i="1"/>
  <c r="R17" i="1"/>
  <c r="R6" i="1"/>
  <c r="R76" i="1"/>
  <c r="R85" i="1"/>
  <c r="R108" i="1"/>
  <c r="R118" i="1"/>
  <c r="R32" i="1"/>
  <c r="R59" i="1"/>
  <c r="R36" i="1"/>
  <c r="R38" i="1"/>
  <c r="R114" i="1"/>
  <c r="R67" i="1"/>
  <c r="R66" i="1"/>
  <c r="R52" i="1"/>
  <c r="R84" i="1"/>
  <c r="R144" i="1"/>
  <c r="R99" i="1"/>
  <c r="R138" i="1"/>
  <c r="R55" i="1"/>
  <c r="R107" i="1"/>
  <c r="R73" i="1"/>
  <c r="R62" i="1"/>
  <c r="R135" i="1"/>
  <c r="R34" i="1"/>
  <c r="R63" i="1"/>
  <c r="R78" i="1"/>
  <c r="R28" i="1"/>
  <c r="R30" i="1"/>
  <c r="R103" i="1"/>
  <c r="R15" i="1"/>
  <c r="R42" i="1"/>
  <c r="R20" i="1"/>
  <c r="R111" i="1"/>
  <c r="R92" i="1"/>
  <c r="R139" i="1"/>
  <c r="R45" i="1"/>
  <c r="R142" i="1"/>
  <c r="R124" i="1"/>
  <c r="R82" i="1"/>
  <c r="R93" i="1"/>
  <c r="R18" i="1"/>
  <c r="R90" i="1"/>
  <c r="R116" i="1"/>
  <c r="R47" i="1"/>
  <c r="R29" i="1"/>
  <c r="R101" i="1"/>
  <c r="R77" i="1"/>
  <c r="R71" i="1"/>
  <c r="R49" i="1"/>
  <c r="R97" i="1"/>
  <c r="R39" i="1"/>
  <c r="R61" i="1"/>
  <c r="R151" i="1"/>
  <c r="R37" i="1"/>
  <c r="P58" i="1"/>
  <c r="P137" i="1"/>
  <c r="P31" i="1"/>
  <c r="P136" i="1"/>
  <c r="P39" i="1"/>
  <c r="P121" i="1"/>
  <c r="P75" i="1"/>
  <c r="P100" i="1"/>
  <c r="P60" i="1"/>
  <c r="P23" i="1"/>
  <c r="P129" i="1"/>
  <c r="P119" i="1"/>
  <c r="P62" i="1"/>
  <c r="P143" i="1"/>
  <c r="P21" i="1"/>
  <c r="P101" i="1"/>
  <c r="P97" i="1"/>
  <c r="P51" i="1"/>
  <c r="P67" i="1"/>
  <c r="P90" i="1"/>
  <c r="P71" i="1"/>
  <c r="P44" i="1"/>
  <c r="P27" i="1"/>
  <c r="P9" i="1"/>
  <c r="P73" i="1"/>
  <c r="P74" i="1"/>
  <c r="P93" i="1"/>
  <c r="P53" i="1"/>
  <c r="P4" i="1"/>
  <c r="P77" i="1"/>
  <c r="P7" i="1"/>
  <c r="P52" i="1"/>
  <c r="P36" i="1"/>
  <c r="P49" i="1"/>
  <c r="P98" i="1"/>
  <c r="P22" i="1"/>
  <c r="P123" i="1"/>
  <c r="P135" i="1"/>
  <c r="P131" i="1"/>
  <c r="P106" i="1"/>
  <c r="P112" i="1"/>
  <c r="P11" i="1"/>
  <c r="P63" i="1"/>
  <c r="P54" i="1"/>
  <c r="P16" i="1"/>
  <c r="P30" i="1"/>
  <c r="P48" i="1"/>
  <c r="P103" i="1"/>
  <c r="P2" i="1"/>
  <c r="P79" i="1"/>
  <c r="P122" i="1"/>
  <c r="P89" i="1"/>
  <c r="P46" i="1"/>
  <c r="P150" i="1"/>
  <c r="P65" i="1"/>
  <c r="P148" i="1"/>
  <c r="P33" i="1"/>
  <c r="P37" i="1"/>
  <c r="P42" i="1"/>
  <c r="P25" i="1"/>
  <c r="P57" i="1"/>
  <c r="P50" i="1"/>
  <c r="P32" i="1"/>
  <c r="P99" i="1"/>
  <c r="P40" i="1"/>
  <c r="P139" i="1"/>
  <c r="P144" i="1"/>
  <c r="P12" i="1"/>
  <c r="P10" i="1"/>
  <c r="P20" i="1"/>
  <c r="P116" i="1"/>
  <c r="P91" i="1"/>
  <c r="P43" i="1"/>
  <c r="P114" i="1"/>
  <c r="P29" i="1"/>
  <c r="P84" i="1"/>
  <c r="P104" i="1"/>
  <c r="P92" i="1"/>
  <c r="P107" i="1"/>
  <c r="P35" i="1"/>
  <c r="P146" i="1"/>
  <c r="P83" i="1"/>
  <c r="P47" i="1"/>
  <c r="P115" i="1"/>
  <c r="P80" i="1"/>
  <c r="P149" i="1"/>
  <c r="P95" i="1"/>
  <c r="P45" i="1"/>
  <c r="P41" i="1"/>
  <c r="P88" i="1"/>
  <c r="P68" i="1"/>
  <c r="P17" i="1"/>
  <c r="P120" i="1"/>
  <c r="P128" i="1"/>
  <c r="P6" i="1"/>
  <c r="P69" i="1"/>
  <c r="P151" i="1"/>
  <c r="P24" i="1"/>
  <c r="P141" i="1"/>
  <c r="P130" i="1"/>
  <c r="P140" i="1"/>
  <c r="P113" i="1"/>
  <c r="P70" i="1"/>
  <c r="P110" i="1"/>
  <c r="P145" i="1"/>
  <c r="P72" i="1"/>
  <c r="P105" i="1"/>
  <c r="P82" i="1"/>
  <c r="P127" i="1"/>
  <c r="P8" i="1"/>
  <c r="P134" i="1"/>
  <c r="P109" i="1"/>
  <c r="P13" i="1"/>
  <c r="P138" i="1"/>
  <c r="P147" i="1"/>
  <c r="P66" i="1"/>
  <c r="P28" i="1"/>
  <c r="P86" i="1"/>
  <c r="P132" i="1"/>
  <c r="P5" i="1"/>
  <c r="P14" i="1"/>
  <c r="P19" i="1"/>
  <c r="P64" i="1"/>
  <c r="P87" i="1"/>
  <c r="P85" i="1"/>
  <c r="P81" i="1"/>
  <c r="P108" i="1"/>
  <c r="P78" i="1"/>
  <c r="P96" i="1"/>
  <c r="P133" i="1"/>
  <c r="P117" i="1"/>
  <c r="P111" i="1"/>
  <c r="P59" i="1"/>
  <c r="P76" i="1"/>
  <c r="P55" i="1"/>
  <c r="P124" i="1"/>
  <c r="P94" i="1"/>
  <c r="P15" i="1"/>
  <c r="P102" i="1"/>
  <c r="P125" i="1"/>
  <c r="P126" i="1"/>
  <c r="P118" i="1"/>
  <c r="P38" i="1"/>
  <c r="P34" i="1"/>
  <c r="P18" i="1"/>
  <c r="P26" i="1"/>
  <c r="P3" i="1"/>
  <c r="P142" i="1"/>
  <c r="P56" i="1"/>
  <c r="P61" i="1"/>
  <c r="Q196" i="1"/>
</calcChain>
</file>

<file path=xl/sharedStrings.xml><?xml version="1.0" encoding="utf-8"?>
<sst xmlns="http://schemas.openxmlformats.org/spreadsheetml/2006/main" count="482" uniqueCount="414">
  <si>
    <t>ISO</t>
  </si>
  <si>
    <t>Country Name</t>
  </si>
  <si>
    <t>AFG</t>
  </si>
  <si>
    <t>Afghanistan</t>
  </si>
  <si>
    <t>AGO</t>
  </si>
  <si>
    <t>Angola</t>
  </si>
  <si>
    <t>ALB</t>
  </si>
  <si>
    <t>Albania</t>
  </si>
  <si>
    <t>ARE</t>
  </si>
  <si>
    <t>United Arab Emirates</t>
  </si>
  <si>
    <t>ARG</t>
  </si>
  <si>
    <t>Argentina</t>
  </si>
  <si>
    <t>ARM</t>
  </si>
  <si>
    <t>Armenia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</si>
  <si>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</si>
  <si>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</si>
  <si>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</si>
  <si>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</si>
  <si>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</si>
  <si>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</si>
  <si>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</si>
  <si>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</si>
  <si>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</si>
  <si>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</si>
  <si>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</si>
  <si>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</si>
  <si>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</si>
  <si>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</si>
  <si>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</si>
  <si>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</si>
  <si>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</si>
  <si>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</si>
  <si>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</si>
  <si>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</si>
  <si>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BIH</t>
  </si>
  <si>
    <t>Bosnia and Herzegovina</t>
  </si>
  <si>
    <t>BLR</t>
  </si>
  <si>
    <t>Belarus</t>
  </si>
  <si>
    <t>BLZ</t>
  </si>
  <si>
    <t>Belize</t>
  </si>
  <si>
    <t>BOL</t>
  </si>
  <si>
    <t>Bolivia</t>
  </si>
  <si>
    <t>BRA</t>
  </si>
  <si>
    <t>Brazil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</si>
  <si>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</si>
  <si>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</si>
  <si>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</si>
  <si>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</si>
  <si>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</si>
  <si>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</si>
  <si>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</si>
  <si>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</si>
  <si>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CHE</t>
  </si>
  <si>
    <t>Switzerland</t>
  </si>
  <si>
    <t>CHL</t>
  </si>
  <si>
    <t>Chile</t>
  </si>
  <si>
    <t>CHN</t>
  </si>
  <si>
    <t>China</t>
  </si>
  <si>
    <t>CIV</t>
  </si>
  <si>
    <t>Cote d'Ivoire</t>
  </si>
  <si>
    <t>CMR</t>
  </si>
  <si>
    <t>Cameroon</t>
  </si>
  <si>
    <t>COD</t>
  </si>
  <si>
    <t>Congo, Democratic Republic of</t>
  </si>
  <si>
    <t>COG</t>
  </si>
  <si>
    <t>Congo, Republic of the </t>
  </si>
  <si>
    <t>COL</t>
  </si>
  <si>
    <t>Colombia</t>
  </si>
  <si>
    <t>COM</t>
  </si>
  <si>
    <t>Comoros</t>
  </si>
  <si>
    <t>CPV</t>
  </si>
  <si>
    <t>Cape Verde</t>
  </si>
  <si>
    <t>CRI</t>
  </si>
  <si>
    <t>CUB</t>
  </si>
  <si>
    <t>Cuba</t>
  </si>
  <si>
    <t>CYP</t>
  </si>
  <si>
    <t>Cyprus</t>
  </si>
  <si>
    <t>CZE</t>
  </si>
  <si>
    <t>Czech Republic</t>
  </si>
  <si>
    <t>DEU</t>
  </si>
  <si>
    <t>Germany</t>
  </si>
  <si>
    <t>DJI</t>
  </si>
  <si>
    <t>Djibouti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</si>
  <si>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</si>
  <si>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</si>
  <si>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</si>
  <si>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</si>
  <si>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</si>
  <si>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</si>
  <si>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</si>
  <si>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</si>
  <si>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</si>
  <si>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</si>
  <si>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</si>
  <si>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</si>
  <si>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</si>
  <si>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</si>
  <si>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</si>
  <si>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</si>
  <si>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</si>
  <si>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</si>
  <si>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FRA</t>
  </si>
  <si>
    <t>France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</si>
  <si>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</si>
  <si>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</si>
  <si>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</si>
  <si>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</si>
  <si>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</si>
  <si>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</si>
  <si>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</si>
  <si>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</si>
  <si>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</si>
  <si>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</si>
  <si>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</si>
  <si>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</si>
  <si>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</si>
  <si>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</si>
  <si>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GRC</t>
  </si>
  <si>
    <t>Greece</t>
  </si>
  <si>
    <t>GTM</t>
  </si>
  <si>
    <t>Guatemala</t>
  </si>
  <si>
    <t>GUY</t>
  </si>
  <si>
    <t>Guyana</t>
  </si>
  <si>
    <t>HKG</t>
  </si>
  <si>
    <t>Hong Kong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</si>
  <si>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</si>
  <si>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</si>
  <si>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</si>
  <si>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</si>
  <si>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</si>
  <si>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</si>
  <si>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</si>
  <si>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</si>
  <si>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</si>
  <si>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</si>
  <si>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IND</t>
  </si>
  <si>
    <t>India</t>
  </si>
  <si>
    <t>IRL</t>
  </si>
  <si>
    <t>Ireland</t>
  </si>
  <si>
    <t>IRN</t>
  </si>
  <si>
    <t>Iran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</si>
  <si>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</si>
  <si>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</si>
  <si>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</si>
  <si>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</si>
  <si>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</si>
  <si>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</si>
  <si>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</si>
  <si>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</si>
  <si>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</si>
  <si>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</si>
  <si>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</si>
  <si>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</si>
  <si>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</si>
  <si>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</si>
  <si>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</si>
  <si>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</si>
  <si>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</si>
  <si>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</si>
  <si>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</si>
  <si>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</si>
  <si>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</si>
  <si>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KOR</t>
  </si>
  <si>
    <t>Korea, Republic of</t>
  </si>
  <si>
    <t>KWT</t>
  </si>
  <si>
    <t>Kuwait</t>
  </si>
  <si>
    <t>LAO</t>
  </si>
  <si>
    <t>Laos</t>
  </si>
  <si>
    <t>LBN</t>
  </si>
  <si>
    <t>Lebanon</t>
  </si>
  <si>
    <t>LBR</t>
  </si>
  <si>
    <t>Liberia</t>
  </si>
  <si>
    <t>LBY</t>
  </si>
  <si>
    <t>Libya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</si>
  <si>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</si>
  <si>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</si>
  <si>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</si>
  <si>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</si>
  <si>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</si>
  <si>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</si>
  <si>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</si>
  <si>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</si>
  <si>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</si>
  <si>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Lativa</t>
  </si>
  <si>
    <t>MAR</t>
  </si>
  <si>
    <t>Morocco</t>
  </si>
  <si>
    <t>MDA</t>
  </si>
  <si>
    <t>Moldova</t>
  </si>
  <si>
    <t>MDG</t>
  </si>
  <si>
    <t>Madagascar</t>
  </si>
  <si>
    <t>MEX</t>
  </si>
  <si>
    <t>Mexico</t>
  </si>
  <si>
    <t>MKD</t>
  </si>
  <si>
    <t>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</si>
  <si>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</si>
  <si>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</si>
  <si>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</si>
  <si>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</si>
  <si>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</si>
  <si>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</si>
  <si>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</si>
  <si>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</si>
  <si>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</si>
  <si>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</si>
  <si>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MOZ</t>
  </si>
  <si>
    <t>Mozambique</t>
  </si>
  <si>
    <t>MRT</t>
  </si>
  <si>
    <t>Mauritania</t>
  </si>
  <si>
    <t>MUS</t>
  </si>
  <si>
    <t>Mauritius</t>
  </si>
  <si>
    <t>MWI</t>
  </si>
  <si>
    <t>Malawi</t>
  </si>
  <si>
    <t>MYS</t>
  </si>
  <si>
    <t>Malaysia</t>
  </si>
  <si>
    <t>NAM</t>
  </si>
  <si>
    <t>Namibia</t>
  </si>
  <si>
    <t>NER</t>
  </si>
  <si>
    <t>Niger</t>
  </si>
  <si>
    <t>NGA</t>
  </si>
  <si>
    <t>Nigeria</t>
  </si>
  <si>
    <t>NIC</t>
  </si>
  <si>
    <t>Nicaragua</t>
  </si>
  <si>
    <t>NLD</t>
  </si>
  <si>
    <t>Netherlands</t>
  </si>
  <si>
    <t>NOR</t>
  </si>
  <si>
    <t>Norway</t>
  </si>
  <si>
    <t>NPL</t>
  </si>
  <si>
    <t>Nepal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</si>
  <si>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</si>
  <si>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</si>
  <si>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</si>
  <si>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</si>
  <si>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</si>
  <si>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</si>
  <si>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</si>
  <si>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</si>
  <si>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PER</t>
  </si>
  <si>
    <t>Peru</t>
  </si>
  <si>
    <t>PHL</t>
  </si>
  <si>
    <t>Philippines</t>
  </si>
  <si>
    <t>PNG</t>
  </si>
  <si>
    <t>Papua New Guinea</t>
  </si>
  <si>
    <t>POL</t>
  </si>
  <si>
    <t>Poland</t>
  </si>
  <si>
    <t>PRT</t>
  </si>
  <si>
    <t>Portugal</t>
  </si>
  <si>
    <t>PRY</t>
  </si>
  <si>
    <t>Paraguay</t>
  </si>
  <si>
    <t>QAT</t>
  </si>
  <si>
    <t>ROU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</si>
  <si>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</si>
  <si>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</si>
  <si>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</si>
  <si>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</si>
  <si>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</si>
  <si>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</si>
  <si>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</si>
  <si>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</si>
  <si>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</si>
  <si>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</si>
  <si>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</si>
  <si>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</si>
  <si>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</si>
  <si>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SLE</t>
  </si>
  <si>
    <t>Sierra Leone</t>
  </si>
  <si>
    <t>SLV</t>
  </si>
  <si>
    <t>El Salvador</t>
  </si>
  <si>
    <t>SRB</t>
  </si>
  <si>
    <t>Serbia</t>
  </si>
  <si>
    <t>SUR</t>
  </si>
  <si>
    <t>Suriname</t>
  </si>
  <si>
    <t>SVK</t>
  </si>
  <si>
    <t>Slovakia</t>
  </si>
  <si>
    <t>SVN</t>
  </si>
  <si>
    <t>Slovenia</t>
  </si>
  <si>
    <t>SWE</t>
  </si>
  <si>
    <t>Sweden</t>
  </si>
  <si>
    <t>SWZ</t>
  </si>
  <si>
    <t>Swaziland</t>
  </si>
  <si>
    <t>SYR</t>
  </si>
  <si>
    <t>Syria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</si>
  <si>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</si>
  <si>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</si>
  <si>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</si>
  <si>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</si>
  <si>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</si>
  <si>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</si>
  <si>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</si>
  <si>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</si>
  <si>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TKM</t>
  </si>
  <si>
    <t>Turkmenistan</t>
  </si>
  <si>
    <t>TLS</t>
  </si>
  <si>
    <t>Timor Leste</t>
  </si>
  <si>
    <t>TTO</t>
  </si>
  <si>
    <t>Trinidad and Tobago</t>
  </si>
  <si>
    <t>TUN</t>
  </si>
  <si>
    <t>Tunisia</t>
  </si>
  <si>
    <t>TUR</t>
  </si>
  <si>
    <t>Turkey</t>
  </si>
  <si>
    <t>TWN</t>
  </si>
  <si>
    <t>Taiwan</t>
  </si>
  <si>
    <t>TZA</t>
  </si>
  <si>
    <t>Tanzania</t>
  </si>
  <si>
    <t>UGA</t>
  </si>
  <si>
    <t>Uganda</t>
  </si>
  <si>
    <t>UKR</t>
  </si>
  <si>
    <t>Ukraine</t>
  </si>
  <si>
    <t>URY</t>
  </si>
  <si>
    <t>Uruguay</t>
  </si>
  <si>
    <t>USA</t>
  </si>
  <si>
    <t>UVK</t>
  </si>
  <si>
    <t>Kosovo</t>
  </si>
  <si>
    <t>UZB</t>
  </si>
  <si>
    <t>Uzbekistan</t>
  </si>
  <si>
    <t>VEN</t>
  </si>
  <si>
    <t>Venezuela</t>
  </si>
  <si>
    <t>VNM</t>
  </si>
  <si>
    <t>Vietnam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</si>
  <si>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</si>
  <si>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</si>
  <si>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</si>
  <si>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</si>
  <si>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</si>
  <si>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</si>
  <si>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</si>
  <si>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</si>
  <si>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Enabling Environment Index 2013 Rank</t>
  </si>
  <si>
    <t>BHS</t>
  </si>
  <si>
    <t>Bahamas</t>
  </si>
  <si>
    <t>BRB</t>
  </si>
  <si>
    <t>Barbados</t>
  </si>
  <si>
    <t>Eritrea</t>
  </si>
  <si>
    <t>ERI</t>
  </si>
  <si>
    <t>Dominica</t>
  </si>
  <si>
    <t>DMA</t>
  </si>
  <si>
    <t>Puerto Rico</t>
  </si>
  <si>
    <t>PRI</t>
  </si>
  <si>
    <t>PRK</t>
  </si>
  <si>
    <t>Korea, Peoples Republic of</t>
  </si>
  <si>
    <t>Somalia</t>
  </si>
  <si>
    <t>SOM</t>
  </si>
  <si>
    <t>SSD</t>
  </si>
  <si>
    <t>South Sudan</t>
  </si>
  <si>
    <t>STP</t>
  </si>
  <si>
    <t>Sao Tome and Pricipe</t>
  </si>
  <si>
    <t>Seychelles</t>
  </si>
  <si>
    <t>SYC</t>
  </si>
  <si>
    <t>Saint Vincent and the Grenadines</t>
  </si>
  <si>
    <t>VCT</t>
  </si>
  <si>
    <t>Samoa</t>
  </si>
  <si>
    <t>WSM</t>
  </si>
  <si>
    <t>Andorra</t>
  </si>
  <si>
    <t>Antigua and Barbuda</t>
  </si>
  <si>
    <t>Brunei Darussalam</t>
  </si>
  <si>
    <t>Equatorial Guinea</t>
  </si>
  <si>
    <t>Fiji</t>
  </si>
  <si>
    <t>Grenada</t>
  </si>
  <si>
    <t>Kiribati</t>
  </si>
  <si>
    <t>Liechtenstein</t>
  </si>
  <si>
    <t>Maldives</t>
  </si>
  <si>
    <t>Micronesia (Federated States of)</t>
  </si>
  <si>
    <t>Palau</t>
  </si>
  <si>
    <t>Palestine, State of</t>
  </si>
  <si>
    <t>Saint Kitts and Nevis</t>
  </si>
  <si>
    <t>Saint Lucia</t>
  </si>
  <si>
    <t>Solomon Islands</t>
  </si>
  <si>
    <t>Tonga</t>
  </si>
  <si>
    <t>Vanuatu</t>
  </si>
  <si>
    <t>AND</t>
  </si>
  <si>
    <t>ATG</t>
  </si>
  <si>
    <t>BRN</t>
  </si>
  <si>
    <t>GNQ</t>
  </si>
  <si>
    <t>FJI</t>
  </si>
  <si>
    <t>GRD</t>
  </si>
  <si>
    <t>KIR</t>
  </si>
  <si>
    <t>LIE</t>
  </si>
  <si>
    <t>MDV</t>
  </si>
  <si>
    <t>FSM</t>
  </si>
  <si>
    <t>PLW</t>
  </si>
  <si>
    <t>LCA</t>
  </si>
  <si>
    <t>SLB</t>
  </si>
  <si>
    <t>TON</t>
  </si>
  <si>
    <t>VUT</t>
  </si>
  <si>
    <t>Jamaica</t>
  </si>
  <si>
    <t>Average Rank</t>
  </si>
  <si>
    <t>KAN</t>
  </si>
  <si>
    <t>Number of Indices</t>
  </si>
  <si>
    <t>World Giving Index 2014 Rank Standardised Score</t>
  </si>
  <si>
    <t>Enabling Environment Index 2013 Rank Standardised Score</t>
  </si>
  <si>
    <t>Standardised Average Rank Score</t>
  </si>
  <si>
    <t>Standard Deviation Rank</t>
  </si>
  <si>
    <t>Average Rank Position Ranked</t>
  </si>
  <si>
    <t>Standard Deviation across Indices</t>
  </si>
  <si>
    <t>Bertelsmann SDGI 2017</t>
  </si>
  <si>
    <t xml:space="preserve">United States </t>
  </si>
  <si>
    <t>Qatar</t>
  </si>
  <si>
    <t>IMF GDP per Capita PPP 2017 Rank</t>
  </si>
  <si>
    <t>Human Development Index 2017 Rank</t>
  </si>
  <si>
    <t>Costa Rica</t>
  </si>
  <si>
    <t>Happy Planet Index 2016 Rank</t>
  </si>
  <si>
    <t>Corruption Perception Index 2017 Rank</t>
  </si>
  <si>
    <t>Corruption Perception Index 2017 Rank Standardised Score</t>
  </si>
  <si>
    <t>Global Peace Index 2018 Rank</t>
  </si>
  <si>
    <t>Global Peace Index 2018 Rank Standardised Score</t>
  </si>
  <si>
    <t>Global Competitiveness Index 2018 Rank</t>
  </si>
  <si>
    <t>Global Competitiveness Index 2018 Rank Standardised Score</t>
  </si>
  <si>
    <t>Legatum Prosperity Index 2017 Rank</t>
  </si>
  <si>
    <t>Legatum Prosperity Index 2017 Rank Standardised Score</t>
  </si>
  <si>
    <t>Social Progress Index 2018 Rank</t>
  </si>
  <si>
    <t>Social Progress Index 2018 Rank Standardised Score</t>
  </si>
  <si>
    <t>World Giving Index 2018 Rank</t>
  </si>
  <si>
    <t>Human Development Index 2018 Rank Standardised Score</t>
  </si>
  <si>
    <t>Country</t>
  </si>
  <si>
    <t>Noway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</si>
</sst>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/>
    <xf numFmtId="164" fontId="0" fillId="2" borderId="0" xfId="0" applyNumberFormat="1" applyFill="1" applyBorder="1"/>
    <xf numFmtId="0" fontId="1" fillId="0" borderId="0" xfId="0" applyFont="1" applyBorder="1" applyAlignment="1">
      <alignment horizontal="center" textRotation="90"/>
    </xf>
    <xf numFmtId="0" fontId="1" fillId="2" borderId="0" xfId="0" applyFont="1" applyFill="1" applyBorder="1" applyAlignment="1">
      <alignment horizontal="center" textRotation="90"/>
    </xf>
    <xf numFmtId="164" fontId="1" fillId="2" borderId="0" xfId="0" applyNumberFormat="1" applyFont="1" applyFill="1" applyBorder="1" applyAlignment="1">
      <alignment horizontal="center" textRotation="90"/>
    </xf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NumberFormat="1" applyFont="1" applyFill="1" applyBorder="1" applyAlignment="1"/>
    <xf numFmtId="1" fontId="2" fillId="2" borderId="0" xfId="0" applyNumberFormat="1" applyFont="1" applyFill="1" applyBorder="1"/>
    <xf numFmtId="1" fontId="2" fillId="0" borderId="0" xfId="0" applyNumberFormat="1" applyFont="1" applyBorder="1"/>
    <xf numFmtId="164" fontId="2" fillId="2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Protection="1"/>
    <xf numFmtId="0" fontId="2" fillId="0" borderId="0" xfId="0" applyNumberFormat="1" applyFont="1" applyFill="1" applyProtection="1"/>
    <xf numFmtId="0" fontId="2" fillId="0" borderId="0" xfId="0" applyNumberFormat="1" applyFont="1" applyFill="1" applyBorder="1" applyAlignment="1"/>
    <xf numFmtId="0" fontId="2" fillId="0" borderId="0" xfId="0" applyFont="1" applyFill="1" applyBorder="1" applyProtection="1"/>
    <xf numFmtId="0" fontId="2" fillId="0" borderId="0" xfId="0" applyFont="1" applyAlignment="1">
      <alignment vertical="center"/>
    </xf>
    <xf numFmtId="2" fontId="2" fillId="0" borderId="0" xfId="0" applyNumberFormat="1" applyFont="1" applyFill="1" applyBorder="1"/>
    <xf numFmtId="1" fontId="1" fillId="2" borderId="0" xfId="0" applyNumberFormat="1" applyFont="1" applyFill="1" applyBorder="1" applyAlignment="1">
      <alignment horizontal="center" textRotation="90"/>
    </xf>
    <xf numFmtId="1" fontId="0" fillId="0" borderId="0" xfId="0" applyNumberFormat="1" applyBorder="1"/>
    <xf numFmtId="1" fontId="0" fillId="2" borderId="0" xfId="0" applyNumberFormat="1" applyFill="1" applyBorder="1"/>
    <xf numFmtId="2" fontId="1" fillId="0" borderId="0" xfId="0" applyNumberFormat="1" applyFont="1" applyBorder="1" applyAlignment="1">
      <alignment horizontal="center" textRotation="90"/>
    </xf>
    <xf numFmtId="2" fontId="2" fillId="0" borderId="0" xfId="0" applyNumberFormat="1" applyFont="1" applyBorder="1"/>
    <xf numFmtId="2" fontId="0" fillId="0" borderId="0" xfId="0" applyNumberFormat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2" fontId="3" fillId="2" borderId="0" xfId="0" applyNumberFormat="1" applyFont="1" applyFill="1" applyBorder="1"/>
    <xf numFmtId="0" fontId="4" fillId="2" borderId="0" xfId="0" applyNumberFormat="1" applyFont="1" applyFill="1" applyBorder="1" applyAlignment="1"/>
    <xf numFmtId="0" fontId="3" fillId="2" borderId="0" xfId="0" applyNumberFormat="1" applyFont="1" applyFill="1" applyBorder="1" applyAlignment="1"/>
    <xf numFmtId="0" fontId="1" fillId="2" borderId="0" xfId="0" applyFont="1" applyFill="1" applyBorder="1"/>
    <xf numFmtId="0" fontId="0" fillId="0" borderId="0" xfId="0" applyFont="1"/>
    <xf numFmtId="0" fontId="0" fillId="2" borderId="0" xfId="0" applyFont="1" applyFill="1"/>
    <xf numFmtId="0" fontId="1" fillId="0" borderId="0" xfId="0" applyFont="1"/>
    <xf numFmtId="1" fontId="1" fillId="3" borderId="0" xfId="0" applyNumberFormat="1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'M gegen P'!$C$1</c:f>
              <c:strCache>
                <c:ptCount val="1"/>
                <c:pt idx="0">
                  <c:v>Bertelsmann SDGI 2017</c:v>
                </c:pt>
              </c:strCache>
            </c:strRef>
          </c:tx>
          <c:spPr>
            <a:ln w="31750">
              <a:noFill/>
            </a:ln>
          </c:spPr>
          <c:dLbls>
            <c:delete val="1"/>
          </c:dLbls>
          <c:xVal>
            <c:strRef>
              <c:f>'M gegen P'!$B$2:$B$21</c:f>
              <c:strCache>
                <c:ptCount val="20"/>
                <c:pt idx="0">
                  <c:v>Sweden</c:v>
                </c:pt>
                <c:pt idx="1">
                  <c:v>Denmark</c:v>
                </c:pt>
                <c:pt idx="2">
                  <c:v>Norway</c:v>
                </c:pt>
                <c:pt idx="3">
                  <c:v>Finland</c:v>
                </c:pt>
                <c:pt idx="4">
                  <c:v>Switzerland</c:v>
                </c:pt>
                <c:pt idx="5">
                  <c:v>Germany</c:v>
                </c:pt>
                <c:pt idx="6">
                  <c:v>Austria</c:v>
                </c:pt>
                <c:pt idx="7">
                  <c:v>Netherlands</c:v>
                </c:pt>
                <c:pt idx="8">
                  <c:v>Iceland</c:v>
                </c:pt>
                <c:pt idx="9">
                  <c:v>United Kingdom</c:v>
                </c:pt>
                <c:pt idx="10">
                  <c:v>France</c:v>
                </c:pt>
                <c:pt idx="11">
                  <c:v>Belgium</c:v>
                </c:pt>
                <c:pt idx="12">
                  <c:v>Canada</c:v>
                </c:pt>
                <c:pt idx="13">
                  <c:v>Ireland</c:v>
                </c:pt>
                <c:pt idx="14">
                  <c:v>Czech Republic</c:v>
                </c:pt>
                <c:pt idx="15">
                  <c:v>Luxembourg</c:v>
                </c:pt>
                <c:pt idx="16">
                  <c:v>Slovenia</c:v>
                </c:pt>
                <c:pt idx="17">
                  <c:v>Japan</c:v>
                </c:pt>
                <c:pt idx="18">
                  <c:v>Singapore</c:v>
                </c:pt>
                <c:pt idx="19">
                  <c:v>Australia</c:v>
                </c:pt>
              </c:strCache>
            </c:strRef>
          </c:xVal>
          <c:yVal>
            <c:numRef>
              <c:f>'M gegen P'!$C$2:$C$21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 gegen P'!$D$1</c:f>
              <c:strCache>
                <c:ptCount val="1"/>
                <c:pt idx="0">
                  <c:v>Average Rank Position Ranked</c:v>
                </c:pt>
              </c:strCache>
            </c:strRef>
          </c:tx>
          <c:spPr>
            <a:ln w="31750">
              <a:noFill/>
            </a:ln>
          </c:spPr>
          <c:dLbls>
            <c:delete val="1"/>
          </c:dLbls>
          <c:xVal>
            <c:strRef>
              <c:f>'M gegen P'!$B$2:$B$21</c:f>
              <c:strCache>
                <c:ptCount val="20"/>
                <c:pt idx="0">
                  <c:v>Sweden</c:v>
                </c:pt>
                <c:pt idx="1">
                  <c:v>Denmark</c:v>
                </c:pt>
                <c:pt idx="2">
                  <c:v>Norway</c:v>
                </c:pt>
                <c:pt idx="3">
                  <c:v>Finland</c:v>
                </c:pt>
                <c:pt idx="4">
                  <c:v>Switzerland</c:v>
                </c:pt>
                <c:pt idx="5">
                  <c:v>Germany</c:v>
                </c:pt>
                <c:pt idx="6">
                  <c:v>Austria</c:v>
                </c:pt>
                <c:pt idx="7">
                  <c:v>Netherlands</c:v>
                </c:pt>
                <c:pt idx="8">
                  <c:v>Iceland</c:v>
                </c:pt>
                <c:pt idx="9">
                  <c:v>United Kingdom</c:v>
                </c:pt>
                <c:pt idx="10">
                  <c:v>France</c:v>
                </c:pt>
                <c:pt idx="11">
                  <c:v>Belgium</c:v>
                </c:pt>
                <c:pt idx="12">
                  <c:v>Canada</c:v>
                </c:pt>
                <c:pt idx="13">
                  <c:v>Ireland</c:v>
                </c:pt>
                <c:pt idx="14">
                  <c:v>Czech Republic</c:v>
                </c:pt>
                <c:pt idx="15">
                  <c:v>Luxembourg</c:v>
                </c:pt>
                <c:pt idx="16">
                  <c:v>Slovenia</c:v>
                </c:pt>
                <c:pt idx="17">
                  <c:v>Japan</c:v>
                </c:pt>
                <c:pt idx="18">
                  <c:v>Singapore</c:v>
                </c:pt>
                <c:pt idx="19">
                  <c:v>Australia</c:v>
                </c:pt>
              </c:strCache>
            </c:strRef>
          </c:xVal>
          <c:yVal>
            <c:numRef>
              <c:f>'M gegen P'!$D$2:$D$21</c:f>
              <c:numCache>
                <c:formatCode>General</c:formatCode>
                <c:ptCount val="20"/>
                <c:pt idx="0">
                  <c:v>11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2</c:v>
                </c:pt>
                <c:pt idx="5">
                  <c:v>9</c:v>
                </c:pt>
                <c:pt idx="6">
                  <c:v>14</c:v>
                </c:pt>
                <c:pt idx="7">
                  <c:v>4</c:v>
                </c:pt>
                <c:pt idx="8">
                  <c:v>7</c:v>
                </c:pt>
                <c:pt idx="9">
                  <c:v>12</c:v>
                </c:pt>
                <c:pt idx="10">
                  <c:v>18</c:v>
                </c:pt>
                <c:pt idx="11">
                  <c:v>16</c:v>
                </c:pt>
                <c:pt idx="12">
                  <c:v>12</c:v>
                </c:pt>
                <c:pt idx="13">
                  <c:v>9</c:v>
                </c:pt>
                <c:pt idx="14">
                  <c:v>31</c:v>
                </c:pt>
                <c:pt idx="15">
                  <c:v>19</c:v>
                </c:pt>
                <c:pt idx="16">
                  <c:v>21</c:v>
                </c:pt>
                <c:pt idx="17">
                  <c:v>20</c:v>
                </c:pt>
                <c:pt idx="18">
                  <c:v>6</c:v>
                </c:pt>
                <c:pt idx="19">
                  <c:v>15</c:v>
                </c:pt>
              </c:numCache>
            </c:numRef>
          </c:yVal>
          <c:smooth val="0"/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77960424"/>
        <c:axId val="177960816"/>
      </c:scatterChart>
      <c:valAx>
        <c:axId val="177960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7960816"/>
        <c:crosses val="autoZero"/>
        <c:crossBetween val="midCat"/>
      </c:valAx>
      <c:valAx>
        <c:axId val="17796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7960424"/>
        <c:crosses val="autoZero"/>
        <c:crossBetween val="midCat"/>
      </c:valAx>
      <c:spPr>
        <a:solidFill>
          <a:schemeClr val="tx1"/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 gegen Q Top 20'!$B$1</c:f>
              <c:strCache>
                <c:ptCount val="1"/>
                <c:pt idx="0">
                  <c:v>Average Rank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pPr>
              <a:ln>
                <a:solidFill>
                  <a:srgbClr val="00B0F0"/>
                </a:solidFill>
              </a:ln>
            </c:spPr>
          </c:marker>
          <c:xVal>
            <c:strRef>
              <c:f>'O gegen Q Top 20'!$A$2:$A$21</c:f>
              <c:strCache>
                <c:ptCount val="20"/>
                <c:pt idx="0">
                  <c:v>Noway</c:v>
                </c:pt>
                <c:pt idx="1">
                  <c:v>Switzerland</c:v>
                </c:pt>
                <c:pt idx="2">
                  <c:v>Denmark</c:v>
                </c:pt>
                <c:pt idx="3">
                  <c:v>Netherlands</c:v>
                </c:pt>
                <c:pt idx="4">
                  <c:v>New Zealand</c:v>
                </c:pt>
                <c:pt idx="5">
                  <c:v>Singapore</c:v>
                </c:pt>
                <c:pt idx="6">
                  <c:v>Iceland</c:v>
                </c:pt>
                <c:pt idx="7">
                  <c:v>Finland</c:v>
                </c:pt>
                <c:pt idx="8">
                  <c:v>Germany</c:v>
                </c:pt>
                <c:pt idx="9">
                  <c:v>Ireland</c:v>
                </c:pt>
                <c:pt idx="10">
                  <c:v>Sweden</c:v>
                </c:pt>
                <c:pt idx="11">
                  <c:v>United Kingdom</c:v>
                </c:pt>
                <c:pt idx="12">
                  <c:v>Canada</c:v>
                </c:pt>
                <c:pt idx="13">
                  <c:v>Austria</c:v>
                </c:pt>
                <c:pt idx="14">
                  <c:v>Australia</c:v>
                </c:pt>
                <c:pt idx="15">
                  <c:v>Belgium</c:v>
                </c:pt>
                <c:pt idx="16">
                  <c:v>Spain</c:v>
                </c:pt>
                <c:pt idx="17">
                  <c:v>France</c:v>
                </c:pt>
                <c:pt idx="18">
                  <c:v>Luxembourg</c:v>
                </c:pt>
                <c:pt idx="19">
                  <c:v>Japan</c:v>
                </c:pt>
              </c:strCache>
            </c:strRef>
          </c:xVal>
          <c:yVal>
            <c:numRef>
              <c:f>'O gegen Q Top 20'!$B$2:$B$21</c:f>
              <c:numCache>
                <c:formatCode>General</c:formatCode>
                <c:ptCount val="20"/>
                <c:pt idx="0">
                  <c:v>7.1</c:v>
                </c:pt>
                <c:pt idx="1">
                  <c:v>9</c:v>
                </c:pt>
                <c:pt idx="2">
                  <c:v>10.1</c:v>
                </c:pt>
                <c:pt idx="3">
                  <c:v>10.3</c:v>
                </c:pt>
                <c:pt idx="4">
                  <c:v>11.3</c:v>
                </c:pt>
                <c:pt idx="5">
                  <c:v>11.4</c:v>
                </c:pt>
                <c:pt idx="6">
                  <c:v>13.2</c:v>
                </c:pt>
                <c:pt idx="7">
                  <c:v>14.8</c:v>
                </c:pt>
                <c:pt idx="8">
                  <c:v>15.9</c:v>
                </c:pt>
                <c:pt idx="9">
                  <c:v>15.9</c:v>
                </c:pt>
                <c:pt idx="10">
                  <c:v>16.5</c:v>
                </c:pt>
                <c:pt idx="11">
                  <c:v>17.5</c:v>
                </c:pt>
                <c:pt idx="12">
                  <c:v>17.5</c:v>
                </c:pt>
                <c:pt idx="13">
                  <c:v>19.2</c:v>
                </c:pt>
                <c:pt idx="14">
                  <c:v>19.7</c:v>
                </c:pt>
                <c:pt idx="15">
                  <c:v>26.2</c:v>
                </c:pt>
                <c:pt idx="16">
                  <c:v>28.4</c:v>
                </c:pt>
                <c:pt idx="17">
                  <c:v>30.6</c:v>
                </c:pt>
                <c:pt idx="18">
                  <c:v>31</c:v>
                </c:pt>
                <c:pt idx="19">
                  <c:v>31.8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 gegen Q Top 20'!$C$1</c:f>
              <c:strCache>
                <c:ptCount val="1"/>
                <c:pt idx="0">
                  <c:v>Standard Deviation across Indices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</c:spPr>
          <c:marker>
            <c:spPr>
              <a:ln>
                <a:solidFill>
                  <a:schemeClr val="accent2"/>
                </a:solidFill>
              </a:ln>
            </c:spPr>
          </c:marker>
          <c:xVal>
            <c:strRef>
              <c:f>'O gegen Q Top 20'!$A$2:$A$21</c:f>
              <c:strCache>
                <c:ptCount val="20"/>
                <c:pt idx="0">
                  <c:v>Noway</c:v>
                </c:pt>
                <c:pt idx="1">
                  <c:v>Switzerland</c:v>
                </c:pt>
                <c:pt idx="2">
                  <c:v>Denmark</c:v>
                </c:pt>
                <c:pt idx="3">
                  <c:v>Netherlands</c:v>
                </c:pt>
                <c:pt idx="4">
                  <c:v>New Zealand</c:v>
                </c:pt>
                <c:pt idx="5">
                  <c:v>Singapore</c:v>
                </c:pt>
                <c:pt idx="6">
                  <c:v>Iceland</c:v>
                </c:pt>
                <c:pt idx="7">
                  <c:v>Finland</c:v>
                </c:pt>
                <c:pt idx="8">
                  <c:v>Germany</c:v>
                </c:pt>
                <c:pt idx="9">
                  <c:v>Ireland</c:v>
                </c:pt>
                <c:pt idx="10">
                  <c:v>Sweden</c:v>
                </c:pt>
                <c:pt idx="11">
                  <c:v>United Kingdom</c:v>
                </c:pt>
                <c:pt idx="12">
                  <c:v>Canada</c:v>
                </c:pt>
                <c:pt idx="13">
                  <c:v>Austria</c:v>
                </c:pt>
                <c:pt idx="14">
                  <c:v>Australia</c:v>
                </c:pt>
                <c:pt idx="15">
                  <c:v>Belgium</c:v>
                </c:pt>
                <c:pt idx="16">
                  <c:v>Spain</c:v>
                </c:pt>
                <c:pt idx="17">
                  <c:v>France</c:v>
                </c:pt>
                <c:pt idx="18">
                  <c:v>Luxembourg</c:v>
                </c:pt>
                <c:pt idx="19">
                  <c:v>Japan</c:v>
                </c:pt>
              </c:strCache>
            </c:strRef>
          </c:xVal>
          <c:yVal>
            <c:numRef>
              <c:f>'O gegen Q Top 20'!$C$2:$C$21</c:f>
              <c:numCache>
                <c:formatCode>General</c:formatCode>
                <c:ptCount val="20"/>
                <c:pt idx="0">
                  <c:v>6.06</c:v>
                </c:pt>
                <c:pt idx="1">
                  <c:v>8.4499999999999993</c:v>
                </c:pt>
                <c:pt idx="2">
                  <c:v>9.57</c:v>
                </c:pt>
                <c:pt idx="3">
                  <c:v>5.46</c:v>
                </c:pt>
                <c:pt idx="4">
                  <c:v>11.62</c:v>
                </c:pt>
                <c:pt idx="5">
                  <c:v>6.67</c:v>
                </c:pt>
                <c:pt idx="6">
                  <c:v>10.82</c:v>
                </c:pt>
                <c:pt idx="7">
                  <c:v>13.66</c:v>
                </c:pt>
                <c:pt idx="8">
                  <c:v>12.99</c:v>
                </c:pt>
                <c:pt idx="9">
                  <c:v>11.98</c:v>
                </c:pt>
                <c:pt idx="10">
                  <c:v>18.309999999999999</c:v>
                </c:pt>
                <c:pt idx="11">
                  <c:v>15.15</c:v>
                </c:pt>
                <c:pt idx="12">
                  <c:v>22.82</c:v>
                </c:pt>
                <c:pt idx="13">
                  <c:v>10.98</c:v>
                </c:pt>
                <c:pt idx="14">
                  <c:v>28.99</c:v>
                </c:pt>
                <c:pt idx="15">
                  <c:v>21.44</c:v>
                </c:pt>
                <c:pt idx="16">
                  <c:v>11.12</c:v>
                </c:pt>
                <c:pt idx="17">
                  <c:v>19.93</c:v>
                </c:pt>
                <c:pt idx="18">
                  <c:v>39.31</c:v>
                </c:pt>
                <c:pt idx="19">
                  <c:v>37.14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6352"/>
        <c:axId val="356136744"/>
      </c:scatterChart>
      <c:valAx>
        <c:axId val="35613635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356136744"/>
        <c:crosses val="autoZero"/>
        <c:crossBetween val="midCat"/>
      </c:valAx>
      <c:valAx>
        <c:axId val="356136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6136352"/>
        <c:crosses val="autoZero"/>
        <c:crossBetween val="midCat"/>
      </c:valAx>
      <c:spPr>
        <a:solidFill>
          <a:schemeClr val="tx1"/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 gegen Q Last 20'!$B$1</c:f>
              <c:strCache>
                <c:ptCount val="1"/>
                <c:pt idx="0">
                  <c:v>Average Rank</c:v>
                </c:pt>
              </c:strCache>
            </c:strRef>
          </c:tx>
          <c:spPr>
            <a:ln w="31750">
              <a:noFill/>
            </a:ln>
          </c:spPr>
          <c:xVal>
            <c:strRef>
              <c:f>'O gegen Q Last 20'!$A$2:$A$21</c:f>
              <c:strCache>
                <c:ptCount val="20"/>
                <c:pt idx="0">
                  <c:v>Mozambique</c:v>
                </c:pt>
                <c:pt idx="1">
                  <c:v>Zimbabwe</c:v>
                </c:pt>
                <c:pt idx="2">
                  <c:v>Ethiopia</c:v>
                </c:pt>
                <c:pt idx="3">
                  <c:v>Cameroon</c:v>
                </c:pt>
                <c:pt idx="4">
                  <c:v>Cote d'Ivoire</c:v>
                </c:pt>
                <c:pt idx="5">
                  <c:v>Mali</c:v>
                </c:pt>
                <c:pt idx="6">
                  <c:v>Guinea</c:v>
                </c:pt>
                <c:pt idx="7">
                  <c:v>Togo</c:v>
                </c:pt>
                <c:pt idx="8">
                  <c:v>Djibouti</c:v>
                </c:pt>
                <c:pt idx="9">
                  <c:v>Congo, Republic of the </c:v>
                </c:pt>
                <c:pt idx="10">
                  <c:v>Angola</c:v>
                </c:pt>
                <c:pt idx="11">
                  <c:v>Niger</c:v>
                </c:pt>
                <c:pt idx="12">
                  <c:v>Mauritania</c:v>
                </c:pt>
                <c:pt idx="13">
                  <c:v>Congo, Democratic Republic of</c:v>
                </c:pt>
                <c:pt idx="14">
                  <c:v>Burundi</c:v>
                </c:pt>
                <c:pt idx="15">
                  <c:v>Central African Republic</c:v>
                </c:pt>
                <c:pt idx="16">
                  <c:v>Chad</c:v>
                </c:pt>
                <c:pt idx="17">
                  <c:v>Yemen</c:v>
                </c:pt>
                <c:pt idx="18">
                  <c:v>Afghanistan</c:v>
                </c:pt>
                <c:pt idx="19">
                  <c:v>Sudan</c:v>
                </c:pt>
              </c:strCache>
            </c:strRef>
          </c:xVal>
          <c:yVal>
            <c:numRef>
              <c:f>'O gegen Q Last 20'!$B$2:$B$21</c:f>
              <c:numCache>
                <c:formatCode>General</c:formatCode>
                <c:ptCount val="20"/>
                <c:pt idx="0">
                  <c:v>118.9</c:v>
                </c:pt>
                <c:pt idx="1">
                  <c:v>119.7</c:v>
                </c:pt>
                <c:pt idx="2">
                  <c:v>120</c:v>
                </c:pt>
                <c:pt idx="3">
                  <c:v>122.9</c:v>
                </c:pt>
                <c:pt idx="4">
                  <c:v>123.3</c:v>
                </c:pt>
                <c:pt idx="5">
                  <c:v>124.9</c:v>
                </c:pt>
                <c:pt idx="6">
                  <c:v>126.4</c:v>
                </c:pt>
                <c:pt idx="7">
                  <c:v>127.4</c:v>
                </c:pt>
                <c:pt idx="8">
                  <c:v>128.30000000000001</c:v>
                </c:pt>
                <c:pt idx="9">
                  <c:v>128.9</c:v>
                </c:pt>
                <c:pt idx="10">
                  <c:v>129</c:v>
                </c:pt>
                <c:pt idx="11">
                  <c:v>131</c:v>
                </c:pt>
                <c:pt idx="12">
                  <c:v>135.4</c:v>
                </c:pt>
                <c:pt idx="13">
                  <c:v>136.5</c:v>
                </c:pt>
                <c:pt idx="14">
                  <c:v>139.6</c:v>
                </c:pt>
                <c:pt idx="15">
                  <c:v>144.4</c:v>
                </c:pt>
                <c:pt idx="16">
                  <c:v>144.69999999999999</c:v>
                </c:pt>
                <c:pt idx="17">
                  <c:v>146</c:v>
                </c:pt>
                <c:pt idx="18">
                  <c:v>147.80000000000001</c:v>
                </c:pt>
                <c:pt idx="19">
                  <c:v>151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 gegen Q Last 20'!$C$1</c:f>
              <c:strCache>
                <c:ptCount val="1"/>
                <c:pt idx="0">
                  <c:v>Standard Deviation across Indices</c:v>
                </c:pt>
              </c:strCache>
            </c:strRef>
          </c:tx>
          <c:spPr>
            <a:ln w="31750">
              <a:noFill/>
            </a:ln>
          </c:spPr>
          <c:xVal>
            <c:strRef>
              <c:f>'O gegen Q Last 20'!$A$2:$A$21</c:f>
              <c:strCache>
                <c:ptCount val="20"/>
                <c:pt idx="0">
                  <c:v>Mozambique</c:v>
                </c:pt>
                <c:pt idx="1">
                  <c:v>Zimbabwe</c:v>
                </c:pt>
                <c:pt idx="2">
                  <c:v>Ethiopia</c:v>
                </c:pt>
                <c:pt idx="3">
                  <c:v>Cameroon</c:v>
                </c:pt>
                <c:pt idx="4">
                  <c:v>Cote d'Ivoire</c:v>
                </c:pt>
                <c:pt idx="5">
                  <c:v>Mali</c:v>
                </c:pt>
                <c:pt idx="6">
                  <c:v>Guinea</c:v>
                </c:pt>
                <c:pt idx="7">
                  <c:v>Togo</c:v>
                </c:pt>
                <c:pt idx="8">
                  <c:v>Djibouti</c:v>
                </c:pt>
                <c:pt idx="9">
                  <c:v>Congo, Republic of the </c:v>
                </c:pt>
                <c:pt idx="10">
                  <c:v>Angola</c:v>
                </c:pt>
                <c:pt idx="11">
                  <c:v>Niger</c:v>
                </c:pt>
                <c:pt idx="12">
                  <c:v>Mauritania</c:v>
                </c:pt>
                <c:pt idx="13">
                  <c:v>Congo, Democratic Republic of</c:v>
                </c:pt>
                <c:pt idx="14">
                  <c:v>Burundi</c:v>
                </c:pt>
                <c:pt idx="15">
                  <c:v>Central African Republic</c:v>
                </c:pt>
                <c:pt idx="16">
                  <c:v>Chad</c:v>
                </c:pt>
                <c:pt idx="17">
                  <c:v>Yemen</c:v>
                </c:pt>
                <c:pt idx="18">
                  <c:v>Afghanistan</c:v>
                </c:pt>
                <c:pt idx="19">
                  <c:v>Sudan</c:v>
                </c:pt>
              </c:strCache>
            </c:strRef>
          </c:xVal>
          <c:yVal>
            <c:numRef>
              <c:f>'O gegen Q Last 20'!$C$2:$C$21</c:f>
              <c:numCache>
                <c:formatCode>General</c:formatCode>
                <c:ptCount val="20"/>
                <c:pt idx="0">
                  <c:v>31.95</c:v>
                </c:pt>
                <c:pt idx="1">
                  <c:v>23.63</c:v>
                </c:pt>
                <c:pt idx="2">
                  <c:v>27.36</c:v>
                </c:pt>
                <c:pt idx="3">
                  <c:v>26.27</c:v>
                </c:pt>
                <c:pt idx="4">
                  <c:v>18.71</c:v>
                </c:pt>
                <c:pt idx="5">
                  <c:v>31.24</c:v>
                </c:pt>
                <c:pt idx="6">
                  <c:v>28.13</c:v>
                </c:pt>
                <c:pt idx="7">
                  <c:v>19.170000000000002</c:v>
                </c:pt>
                <c:pt idx="8">
                  <c:v>20.34</c:v>
                </c:pt>
                <c:pt idx="9">
                  <c:v>14.53</c:v>
                </c:pt>
                <c:pt idx="10">
                  <c:v>24.94</c:v>
                </c:pt>
                <c:pt idx="11">
                  <c:v>31.23</c:v>
                </c:pt>
                <c:pt idx="12">
                  <c:v>11.26</c:v>
                </c:pt>
                <c:pt idx="13">
                  <c:v>34.72</c:v>
                </c:pt>
                <c:pt idx="14">
                  <c:v>20.399999999999999</c:v>
                </c:pt>
                <c:pt idx="15">
                  <c:v>33.53</c:v>
                </c:pt>
                <c:pt idx="16">
                  <c:v>21.51</c:v>
                </c:pt>
                <c:pt idx="17">
                  <c:v>23.31</c:v>
                </c:pt>
                <c:pt idx="18">
                  <c:v>19.77</c:v>
                </c:pt>
                <c:pt idx="19">
                  <c:v>13.66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37136"/>
        <c:axId val="356132432"/>
      </c:scatterChart>
      <c:valAx>
        <c:axId val="3561371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356132432"/>
        <c:crosses val="autoZero"/>
        <c:crossBetween val="midCat"/>
      </c:valAx>
      <c:valAx>
        <c:axId val="356132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6137136"/>
        <c:crosses val="autoZero"/>
        <c:crossBetween val="midCat"/>
      </c:valAx>
      <c:spPr>
        <a:solidFill>
          <a:schemeClr val="tx1"/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200025</xdr:rowOff>
    </xdr:from>
    <xdr:to>
      <xdr:col>1</xdr:col>
      <xdr:colOff>1609725</xdr:colOff>
      <xdr:row>0</xdr:row>
      <xdr:rowOff>2009775</xdr:rowOff>
    </xdr:to>
    <xdr:sp macro="" textlink="">
      <xdr:nvSpPr>
        <xdr:cNvPr id="2" name="Textfeld 1"/>
        <xdr:cNvSpPr txBox="1"/>
      </xdr:nvSpPr>
      <xdr:spPr>
        <a:xfrm>
          <a:off x="57150" y="200025"/>
          <a:ext cx="1924050" cy="1809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Global Index Benchmark 2018</a:t>
          </a:r>
          <a:r>
            <a:rPr lang="en-GB" sz="1100"/>
            <a:t/>
          </a:r>
          <a:br>
            <a:rPr lang="en-GB" sz="1100"/>
          </a:br>
          <a:r>
            <a:rPr lang="en-GB" sz="1100"/>
            <a:t/>
          </a:r>
          <a:br>
            <a:rPr lang="en-GB" sz="1100"/>
          </a:br>
          <a:r>
            <a:rPr lang="en-GB" sz="1100"/>
            <a:t>Comparison of 10 Indices by mean and average deviation.</a:t>
          </a:r>
          <a:br>
            <a:rPr lang="en-GB" sz="1100"/>
          </a:br>
          <a:r>
            <a:rPr lang="en-GB" sz="1100"/>
            <a:t>Authors: Alexander Fuchß</a:t>
          </a:r>
          <a:br>
            <a:rPr lang="en-GB" sz="1100"/>
          </a:br>
          <a:r>
            <a:rPr lang="en-GB" sz="1100"/>
            <a:t>Alexander Dill</a:t>
          </a:r>
        </a:p>
        <a:p>
          <a:r>
            <a:rPr lang="en-GB" sz="1100"/>
            <a:t>Basel Institute of Commons and Economics</a:t>
          </a:r>
          <a:br>
            <a:rPr lang="en-GB" sz="1100"/>
          </a:br>
          <a:r>
            <a:rPr lang="en-GB" sz="1100"/>
            <a:t>mail: dill@commons.ch</a:t>
          </a:r>
        </a:p>
        <a:p>
          <a:r>
            <a:rPr lang="en-GB" sz="1100"/>
            <a:t>web: www.commons.ch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42862</xdr:rowOff>
    </xdr:from>
    <xdr:to>
      <xdr:col>13</xdr:col>
      <xdr:colOff>600075</xdr:colOff>
      <xdr:row>20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2</xdr:row>
      <xdr:rowOff>95249</xdr:rowOff>
    </xdr:from>
    <xdr:to>
      <xdr:col>11</xdr:col>
      <xdr:colOff>752475</xdr:colOff>
      <xdr:row>20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</xdr:row>
      <xdr:rowOff>71437</xdr:rowOff>
    </xdr:from>
    <xdr:to>
      <xdr:col>11</xdr:col>
      <xdr:colOff>628650</xdr:colOff>
      <xdr:row>20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7"/>
  <sheetViews>
    <sheetView tabSelected="1" topLeftCell="A148" zoomScaleNormal="100" workbookViewId="0">
      <selection activeCell="Q1" sqref="Q1"/>
    </sheetView>
  </sheetViews>
  <sheetFormatPr baseColWidth="10" defaultRowHeight="15" x14ac:dyDescent="0.25"/>
  <cols>
    <col min="1" max="1" width="5.5703125" style="1" bestFit="1" customWidth="1"/>
    <col min="2" max="2" width="24.5703125" style="32" customWidth="1"/>
    <col min="3" max="3" width="4.5703125" style="1" bestFit="1" customWidth="1"/>
    <col min="4" max="4" width="4.5703125" style="2" bestFit="1" customWidth="1"/>
    <col min="5" max="5" width="4.5703125" style="1" bestFit="1" customWidth="1"/>
    <col min="6" max="6" width="4.5703125" style="2" bestFit="1" customWidth="1"/>
    <col min="7" max="7" width="4.5703125" style="1" bestFit="1" customWidth="1"/>
    <col min="8" max="8" width="4.5703125" style="2" bestFit="1" customWidth="1"/>
    <col min="9" max="9" width="4.5703125" style="1" bestFit="1" customWidth="1"/>
    <col min="10" max="10" width="4.5703125" style="2" bestFit="1" customWidth="1"/>
    <col min="11" max="11" width="4.5703125" style="1" bestFit="1" customWidth="1"/>
    <col min="12" max="12" width="4.5703125" style="2" bestFit="1" customWidth="1"/>
    <col min="13" max="13" width="4.5703125" style="2" customWidth="1"/>
    <col min="14" max="14" width="4.5703125" style="1" bestFit="1" customWidth="1"/>
    <col min="15" max="15" width="6" style="3" customWidth="1"/>
    <col min="16" max="16" width="5" style="23" customWidth="1"/>
    <col min="17" max="17" width="8.140625" style="26" customWidth="1"/>
    <col min="18" max="18" width="6.140625" style="1" customWidth="1"/>
    <col min="19" max="19" width="13" style="2" customWidth="1"/>
    <col min="20" max="20" width="13.140625" style="1" customWidth="1"/>
    <col min="21" max="21" width="13.140625" style="2" customWidth="1"/>
    <col min="22" max="22" width="11.42578125" style="1" customWidth="1"/>
    <col min="23" max="23" width="13.140625" style="2" customWidth="1"/>
    <col min="24" max="27" width="13.140625" style="1" customWidth="1"/>
    <col min="28" max="28" width="5.7109375" style="1" customWidth="1"/>
    <col min="29" max="16384" width="11.42578125" style="1"/>
  </cols>
  <sheetData>
    <row r="1" spans="1:28" s="4" customFormat="1" ht="237" customHeight="1" x14ac:dyDescent="0.25">
      <c r="A1" s="4" t="s">
        <v>0</v>
      </c>
      <c r="B1" s="5" t="s">
        <v>1</v>
      </c>
      <c r="C1" s="4" t="s">
        <v>396</v>
      </c>
      <c r="D1" s="5" t="s">
        <v>397</v>
      </c>
      <c r="E1" s="4" t="s">
        <v>410</v>
      </c>
      <c r="F1" s="5" t="s">
        <v>399</v>
      </c>
      <c r="G1" s="4" t="s">
        <v>400</v>
      </c>
      <c r="H1" s="5" t="s">
        <v>402</v>
      </c>
      <c r="I1" s="4" t="s">
        <v>404</v>
      </c>
      <c r="J1" s="5" t="s">
        <v>406</v>
      </c>
      <c r="K1" s="4" t="s">
        <v>408</v>
      </c>
      <c r="L1" s="5" t="s">
        <v>326</v>
      </c>
      <c r="M1" s="5" t="s">
        <v>393</v>
      </c>
      <c r="N1" s="4" t="s">
        <v>386</v>
      </c>
      <c r="O1" s="6" t="s">
        <v>384</v>
      </c>
      <c r="P1" s="21" t="s">
        <v>391</v>
      </c>
      <c r="Q1" s="24" t="s">
        <v>392</v>
      </c>
      <c r="R1" s="4" t="s">
        <v>390</v>
      </c>
      <c r="S1" s="5" t="s">
        <v>411</v>
      </c>
      <c r="T1" s="4" t="s">
        <v>387</v>
      </c>
      <c r="U1" s="5" t="s">
        <v>399</v>
      </c>
      <c r="V1" s="4" t="s">
        <v>401</v>
      </c>
      <c r="W1" s="5" t="s">
        <v>403</v>
      </c>
      <c r="X1" s="4" t="s">
        <v>405</v>
      </c>
      <c r="Y1" s="5" t="s">
        <v>407</v>
      </c>
      <c r="Z1" s="4" t="s">
        <v>409</v>
      </c>
      <c r="AA1" s="5" t="s">
        <v>388</v>
      </c>
      <c r="AB1" s="4" t="s">
        <v>389</v>
      </c>
    </row>
    <row r="2" spans="1:28" x14ac:dyDescent="0.25">
      <c r="A2" s="7" t="s">
        <v>224</v>
      </c>
      <c r="B2" s="27" t="s">
        <v>225</v>
      </c>
      <c r="C2" s="9">
        <v>7</v>
      </c>
      <c r="D2" s="10">
        <v>1</v>
      </c>
      <c r="E2" s="7">
        <v>13</v>
      </c>
      <c r="F2" s="8">
        <v>12</v>
      </c>
      <c r="G2" s="9">
        <v>3</v>
      </c>
      <c r="H2" s="8">
        <v>16</v>
      </c>
      <c r="I2" s="9">
        <v>16</v>
      </c>
      <c r="J2" s="11">
        <v>1</v>
      </c>
      <c r="K2" s="12">
        <v>1</v>
      </c>
      <c r="L2" s="11">
        <v>5</v>
      </c>
      <c r="M2" s="11">
        <v>3</v>
      </c>
      <c r="N2" s="7">
        <f t="shared" ref="N2:N33" si="0">COUNTA(D2:M2)</f>
        <v>10</v>
      </c>
      <c r="O2" s="13">
        <f t="shared" ref="O2:O33" si="1">IF(N2&gt;5,AVERAGE(D2:M2),"n/a")</f>
        <v>7.1</v>
      </c>
      <c r="P2" s="11">
        <f>RANK(O2,$O$2:$O$151,1)</f>
        <v>1</v>
      </c>
      <c r="Q2" s="25">
        <f t="shared" ref="Q2:Q23" si="2">IF(N2&gt;5,_xlfn.STDEV.P(D2:M2),"n/a")</f>
        <v>6.0572270883631232</v>
      </c>
      <c r="R2" s="7">
        <f>RANK(Q2,$Q$2:$Q$151,1)</f>
        <v>2</v>
      </c>
      <c r="S2" s="8">
        <f t="shared" ref="S2:S33" si="3">(D2/187)*100</f>
        <v>0.53475935828876997</v>
      </c>
      <c r="T2" s="7">
        <f t="shared" ref="T2:T23" si="4">(E2/133)*100</f>
        <v>9.7744360902255636</v>
      </c>
      <c r="U2" s="8">
        <f>(F2/151)*100</f>
        <v>7.9470198675496695</v>
      </c>
      <c r="V2" s="7">
        <f t="shared" ref="V2:V33" si="5">(G2/175)*100</f>
        <v>1.7142857142857144</v>
      </c>
      <c r="W2" s="8">
        <f t="shared" ref="W2:W19" si="6">(H2/162)*100</f>
        <v>9.8765432098765427</v>
      </c>
      <c r="X2" s="7">
        <f t="shared" ref="X2:X33" si="7">(I2/144)*100</f>
        <v>11.111111111111111</v>
      </c>
      <c r="Y2" s="7">
        <f t="shared" ref="Y2:Y19" si="8">(J2/110)*100</f>
        <v>0.90909090909090906</v>
      </c>
      <c r="Z2" s="7">
        <f t="shared" ref="Z2:Z19" si="9">(K2/133)*100</f>
        <v>0.75187969924812026</v>
      </c>
      <c r="AA2" s="7">
        <f>(L2/109)*100</f>
        <v>4.5871559633027523</v>
      </c>
      <c r="AB2" s="14">
        <f t="shared" ref="AB2:AB33" si="10">IF(N2&gt;5,AVERAGE(S2:AA2),"n/a")</f>
        <v>5.2451424358865717</v>
      </c>
    </row>
    <row r="3" spans="1:28" x14ac:dyDescent="0.25">
      <c r="A3" s="7" t="s">
        <v>52</v>
      </c>
      <c r="B3" s="27" t="s">
        <v>53</v>
      </c>
      <c r="C3" s="9">
        <v>10</v>
      </c>
      <c r="D3" s="10">
        <v>2</v>
      </c>
      <c r="E3" s="7">
        <v>26</v>
      </c>
      <c r="F3" s="8">
        <v>24</v>
      </c>
      <c r="G3" s="7">
        <v>3</v>
      </c>
      <c r="H3" s="8">
        <v>12</v>
      </c>
      <c r="I3" s="15">
        <v>4</v>
      </c>
      <c r="J3" s="11">
        <v>4</v>
      </c>
      <c r="K3" s="12">
        <v>3</v>
      </c>
      <c r="L3" s="11">
        <v>7</v>
      </c>
      <c r="M3" s="11">
        <v>5</v>
      </c>
      <c r="N3" s="7">
        <f t="shared" si="0"/>
        <v>10</v>
      </c>
      <c r="O3" s="13">
        <f t="shared" si="1"/>
        <v>9</v>
      </c>
      <c r="P3" s="11">
        <f>RANK(O3,$O$2:$O$151,1)</f>
        <v>2</v>
      </c>
      <c r="Q3" s="25">
        <f t="shared" si="2"/>
        <v>8.449852069711044</v>
      </c>
      <c r="R3" s="7">
        <f t="shared" ref="R3:R66" si="11">RANK(Q3,$Q$2:$Q$151,1)</f>
        <v>4</v>
      </c>
      <c r="S3" s="8">
        <f t="shared" si="3"/>
        <v>1.0695187165775399</v>
      </c>
      <c r="T3" s="7">
        <f t="shared" si="4"/>
        <v>19.548872180451127</v>
      </c>
      <c r="U3" s="8">
        <f>(F3/151)*100</f>
        <v>15.894039735099339</v>
      </c>
      <c r="V3" s="7">
        <f t="shared" si="5"/>
        <v>1.7142857142857144</v>
      </c>
      <c r="W3" s="8">
        <f t="shared" si="6"/>
        <v>7.4074074074074066</v>
      </c>
      <c r="X3" s="7">
        <f t="shared" si="7"/>
        <v>2.7777777777777777</v>
      </c>
      <c r="Y3" s="7">
        <f t="shared" si="8"/>
        <v>3.6363636363636362</v>
      </c>
      <c r="Z3" s="7">
        <f t="shared" si="9"/>
        <v>2.2556390977443606</v>
      </c>
      <c r="AA3" s="7">
        <f>(L3/109)*100</f>
        <v>6.4220183486238538</v>
      </c>
      <c r="AB3" s="14">
        <f t="shared" si="10"/>
        <v>6.7473247349256393</v>
      </c>
    </row>
    <row r="4" spans="1:28" x14ac:dyDescent="0.25">
      <c r="A4" s="7" t="s">
        <v>83</v>
      </c>
      <c r="B4" s="27" t="s">
        <v>84</v>
      </c>
      <c r="C4" s="9">
        <v>21</v>
      </c>
      <c r="D4" s="10">
        <v>11</v>
      </c>
      <c r="E4" s="9">
        <v>24</v>
      </c>
      <c r="F4" s="8">
        <v>32</v>
      </c>
      <c r="G4" s="9">
        <v>2</v>
      </c>
      <c r="H4" s="8">
        <v>5</v>
      </c>
      <c r="I4" s="9">
        <v>10</v>
      </c>
      <c r="J4" s="11">
        <v>7</v>
      </c>
      <c r="K4" s="12">
        <v>4</v>
      </c>
      <c r="L4" s="11">
        <v>4</v>
      </c>
      <c r="M4" s="11">
        <v>2</v>
      </c>
      <c r="N4" s="7">
        <f t="shared" si="0"/>
        <v>10</v>
      </c>
      <c r="O4" s="13">
        <f t="shared" si="1"/>
        <v>10.1</v>
      </c>
      <c r="P4" s="11">
        <f t="shared" ref="P4:P67" si="12">RANK(O4,$O$2:$O$151,1)</f>
        <v>3</v>
      </c>
      <c r="Q4" s="25">
        <f t="shared" si="2"/>
        <v>9.5650405121985766</v>
      </c>
      <c r="R4" s="7">
        <f t="shared" si="11"/>
        <v>5</v>
      </c>
      <c r="S4" s="8">
        <f t="shared" si="3"/>
        <v>5.8823529411764701</v>
      </c>
      <c r="T4" s="7">
        <f t="shared" si="4"/>
        <v>18.045112781954884</v>
      </c>
      <c r="U4" s="8">
        <f>(F4/151)*100</f>
        <v>21.192052980132452</v>
      </c>
      <c r="V4" s="7">
        <f t="shared" si="5"/>
        <v>1.1428571428571428</v>
      </c>
      <c r="W4" s="8">
        <f t="shared" si="6"/>
        <v>3.0864197530864197</v>
      </c>
      <c r="X4" s="7">
        <f t="shared" si="7"/>
        <v>6.9444444444444446</v>
      </c>
      <c r="Y4" s="7">
        <f t="shared" si="8"/>
        <v>6.3636363636363633</v>
      </c>
      <c r="Z4" s="7">
        <f t="shared" si="9"/>
        <v>3.007518796992481</v>
      </c>
      <c r="AA4" s="7">
        <f>(L4/109)*100</f>
        <v>3.669724770642202</v>
      </c>
      <c r="AB4" s="14">
        <f t="shared" si="10"/>
        <v>7.7037911083247632</v>
      </c>
    </row>
    <row r="5" spans="1:28" x14ac:dyDescent="0.25">
      <c r="A5" s="7" t="s">
        <v>222</v>
      </c>
      <c r="B5" s="27" t="s">
        <v>223</v>
      </c>
      <c r="C5" s="9">
        <v>15</v>
      </c>
      <c r="D5" s="10">
        <v>10</v>
      </c>
      <c r="E5" s="9">
        <v>11</v>
      </c>
      <c r="F5" s="8">
        <v>18</v>
      </c>
      <c r="G5" s="9">
        <v>8</v>
      </c>
      <c r="H5" s="8">
        <v>23</v>
      </c>
      <c r="I5" s="9">
        <v>6</v>
      </c>
      <c r="J5" s="11">
        <v>6</v>
      </c>
      <c r="K5" s="12">
        <v>7</v>
      </c>
      <c r="L5" s="11">
        <v>6</v>
      </c>
      <c r="M5" s="11">
        <v>8</v>
      </c>
      <c r="N5" s="7">
        <f t="shared" si="0"/>
        <v>10</v>
      </c>
      <c r="O5" s="13">
        <f t="shared" si="1"/>
        <v>10.3</v>
      </c>
      <c r="P5" s="11">
        <f t="shared" si="12"/>
        <v>4</v>
      </c>
      <c r="Q5" s="25">
        <f t="shared" si="2"/>
        <v>5.4598534778874788</v>
      </c>
      <c r="R5" s="7">
        <f t="shared" si="11"/>
        <v>1</v>
      </c>
      <c r="S5" s="8">
        <f t="shared" si="3"/>
        <v>5.3475935828877006</v>
      </c>
      <c r="T5" s="7">
        <f t="shared" si="4"/>
        <v>8.2706766917293226</v>
      </c>
      <c r="U5" s="8">
        <f>(F5/151)*100</f>
        <v>11.920529801324504</v>
      </c>
      <c r="V5" s="7">
        <f t="shared" si="5"/>
        <v>4.5714285714285712</v>
      </c>
      <c r="W5" s="8">
        <f t="shared" si="6"/>
        <v>14.19753086419753</v>
      </c>
      <c r="X5" s="7">
        <f t="shared" si="7"/>
        <v>4.1666666666666661</v>
      </c>
      <c r="Y5" s="7">
        <f t="shared" si="8"/>
        <v>5.4545454545454541</v>
      </c>
      <c r="Z5" s="7">
        <f t="shared" si="9"/>
        <v>5.2631578947368416</v>
      </c>
      <c r="AA5" s="7">
        <f>(L5/109)*100</f>
        <v>5.5045871559633035</v>
      </c>
      <c r="AB5" s="14">
        <f t="shared" si="10"/>
        <v>7.18852407594221</v>
      </c>
    </row>
    <row r="6" spans="1:28" x14ac:dyDescent="0.25">
      <c r="A6" s="7" t="s">
        <v>228</v>
      </c>
      <c r="B6" s="27" t="s">
        <v>229</v>
      </c>
      <c r="C6" s="9">
        <v>33</v>
      </c>
      <c r="D6" s="10">
        <v>16</v>
      </c>
      <c r="E6" s="9">
        <v>3</v>
      </c>
      <c r="F6" s="8">
        <v>38</v>
      </c>
      <c r="G6" s="9">
        <v>1</v>
      </c>
      <c r="H6" s="8">
        <v>2</v>
      </c>
      <c r="I6" s="9">
        <v>18</v>
      </c>
      <c r="J6" s="11">
        <v>2</v>
      </c>
      <c r="K6" s="12">
        <v>10</v>
      </c>
      <c r="L6" s="11">
        <v>1</v>
      </c>
      <c r="M6" s="11">
        <v>22</v>
      </c>
      <c r="N6" s="7">
        <f t="shared" si="0"/>
        <v>10</v>
      </c>
      <c r="O6" s="13">
        <f t="shared" si="1"/>
        <v>11.3</v>
      </c>
      <c r="P6" s="11">
        <f t="shared" si="12"/>
        <v>5</v>
      </c>
      <c r="Q6" s="25">
        <f t="shared" si="2"/>
        <v>11.619380362136356</v>
      </c>
      <c r="R6" s="7">
        <f t="shared" si="11"/>
        <v>17</v>
      </c>
      <c r="S6" s="8">
        <f t="shared" si="3"/>
        <v>8.5561497326203195</v>
      </c>
      <c r="T6" s="7">
        <f t="shared" si="4"/>
        <v>2.2556390977443606</v>
      </c>
      <c r="U6" s="8">
        <f>(F6/151)*100</f>
        <v>25.165562913907287</v>
      </c>
      <c r="V6" s="7">
        <f t="shared" si="5"/>
        <v>0.5714285714285714</v>
      </c>
      <c r="W6" s="8">
        <f t="shared" si="6"/>
        <v>1.2345679012345678</v>
      </c>
      <c r="X6" s="7">
        <f t="shared" si="7"/>
        <v>12.5</v>
      </c>
      <c r="Y6" s="7">
        <f t="shared" si="8"/>
        <v>1.8181818181818181</v>
      </c>
      <c r="Z6" s="7">
        <f t="shared" si="9"/>
        <v>7.518796992481203</v>
      </c>
      <c r="AA6" s="7">
        <f>(L6/109)*100</f>
        <v>0.91743119266055051</v>
      </c>
      <c r="AB6" s="14">
        <f t="shared" si="10"/>
        <v>6.7264175800287429</v>
      </c>
    </row>
    <row r="7" spans="1:28" x14ac:dyDescent="0.25">
      <c r="A7" s="7" t="s">
        <v>261</v>
      </c>
      <c r="B7" s="27" t="s">
        <v>262</v>
      </c>
      <c r="C7" s="9">
        <v>4</v>
      </c>
      <c r="D7" s="10">
        <v>9</v>
      </c>
      <c r="E7" s="7">
        <v>7</v>
      </c>
      <c r="F7" s="8"/>
      <c r="G7" s="9">
        <v>6</v>
      </c>
      <c r="H7" s="8">
        <v>8</v>
      </c>
      <c r="I7" s="9">
        <v>2</v>
      </c>
      <c r="J7" s="11">
        <v>17</v>
      </c>
      <c r="K7" s="12">
        <v>23</v>
      </c>
      <c r="L7" s="11"/>
      <c r="M7" s="11">
        <v>19</v>
      </c>
      <c r="N7" s="7">
        <f t="shared" si="0"/>
        <v>8</v>
      </c>
      <c r="O7" s="13">
        <f t="shared" si="1"/>
        <v>11.375</v>
      </c>
      <c r="P7" s="11">
        <f t="shared" si="12"/>
        <v>6</v>
      </c>
      <c r="Q7" s="25">
        <f t="shared" si="2"/>
        <v>6.872726896945637</v>
      </c>
      <c r="R7" s="7">
        <f t="shared" si="11"/>
        <v>3</v>
      </c>
      <c r="S7" s="8">
        <f t="shared" si="3"/>
        <v>4.8128342245989302</v>
      </c>
      <c r="T7" s="7">
        <f t="shared" si="4"/>
        <v>5.2631578947368416</v>
      </c>
      <c r="U7" s="8"/>
      <c r="V7" s="7">
        <f t="shared" si="5"/>
        <v>3.4285714285714288</v>
      </c>
      <c r="W7" s="8">
        <f t="shared" si="6"/>
        <v>4.9382716049382713</v>
      </c>
      <c r="X7" s="7">
        <f t="shared" si="7"/>
        <v>1.3888888888888888</v>
      </c>
      <c r="Y7" s="7">
        <f t="shared" si="8"/>
        <v>15.454545454545453</v>
      </c>
      <c r="Z7" s="7">
        <f t="shared" si="9"/>
        <v>17.293233082706767</v>
      </c>
      <c r="AA7" s="7"/>
      <c r="AB7" s="14">
        <f t="shared" si="10"/>
        <v>7.5113575112837969</v>
      </c>
    </row>
    <row r="8" spans="1:28" x14ac:dyDescent="0.25">
      <c r="A8" s="7" t="s">
        <v>143</v>
      </c>
      <c r="B8" s="27" t="s">
        <v>144</v>
      </c>
      <c r="C8" s="9">
        <v>16</v>
      </c>
      <c r="D8" s="10">
        <v>6</v>
      </c>
      <c r="E8" s="9">
        <v>17</v>
      </c>
      <c r="F8" s="8">
        <v>39</v>
      </c>
      <c r="G8" s="9">
        <v>13</v>
      </c>
      <c r="H8" s="8">
        <v>1</v>
      </c>
      <c r="I8" s="9">
        <v>24</v>
      </c>
      <c r="J8" s="11">
        <v>13</v>
      </c>
      <c r="K8" s="12">
        <v>2</v>
      </c>
      <c r="L8" s="11">
        <v>8</v>
      </c>
      <c r="M8" s="11">
        <v>9</v>
      </c>
      <c r="N8" s="7">
        <f t="shared" si="0"/>
        <v>10</v>
      </c>
      <c r="O8" s="13">
        <f t="shared" si="1"/>
        <v>13.2</v>
      </c>
      <c r="P8" s="11">
        <f t="shared" si="12"/>
        <v>7</v>
      </c>
      <c r="Q8" s="25">
        <f t="shared" si="2"/>
        <v>10.80555412739208</v>
      </c>
      <c r="R8" s="7">
        <f t="shared" si="11"/>
        <v>8</v>
      </c>
      <c r="S8" s="8">
        <f t="shared" si="3"/>
        <v>3.2085561497326207</v>
      </c>
      <c r="T8" s="7">
        <f t="shared" si="4"/>
        <v>12.781954887218044</v>
      </c>
      <c r="U8" s="8">
        <f t="shared" ref="U8:U25" si="13">(F8/151)*100</f>
        <v>25.827814569536422</v>
      </c>
      <c r="V8" s="7">
        <f t="shared" si="5"/>
        <v>7.4285714285714288</v>
      </c>
      <c r="W8" s="8">
        <f t="shared" si="6"/>
        <v>0.61728395061728392</v>
      </c>
      <c r="X8" s="7">
        <f t="shared" si="7"/>
        <v>16.666666666666664</v>
      </c>
      <c r="Y8" s="7">
        <f t="shared" si="8"/>
        <v>11.818181818181818</v>
      </c>
      <c r="Z8" s="7">
        <f t="shared" si="9"/>
        <v>1.5037593984962405</v>
      </c>
      <c r="AA8" s="7">
        <f t="shared" ref="AA8:AA20" si="14">(L8/109)*100</f>
        <v>7.3394495412844041</v>
      </c>
      <c r="AB8" s="14">
        <f t="shared" si="10"/>
        <v>9.6880264900338808</v>
      </c>
    </row>
    <row r="9" spans="1:28" x14ac:dyDescent="0.25">
      <c r="A9" s="7" t="s">
        <v>99</v>
      </c>
      <c r="B9" s="27" t="s">
        <v>100</v>
      </c>
      <c r="C9" s="9">
        <v>27</v>
      </c>
      <c r="D9" s="10">
        <v>15</v>
      </c>
      <c r="E9" s="7">
        <v>44</v>
      </c>
      <c r="F9" s="8">
        <v>37</v>
      </c>
      <c r="G9" s="9">
        <v>3</v>
      </c>
      <c r="H9" s="8">
        <v>15</v>
      </c>
      <c r="I9" s="9">
        <v>11</v>
      </c>
      <c r="J9" s="11">
        <v>3</v>
      </c>
      <c r="K9" s="12">
        <v>5</v>
      </c>
      <c r="L9" s="11">
        <v>11</v>
      </c>
      <c r="M9" s="11">
        <v>4</v>
      </c>
      <c r="N9" s="7">
        <f t="shared" si="0"/>
        <v>10</v>
      </c>
      <c r="O9" s="13">
        <f t="shared" si="1"/>
        <v>14.8</v>
      </c>
      <c r="P9" s="11">
        <f t="shared" si="12"/>
        <v>8</v>
      </c>
      <c r="Q9" s="25">
        <f t="shared" si="2"/>
        <v>13.658696863171098</v>
      </c>
      <c r="R9" s="7">
        <f t="shared" si="11"/>
        <v>21</v>
      </c>
      <c r="S9" s="8">
        <f t="shared" si="3"/>
        <v>8.0213903743315509</v>
      </c>
      <c r="T9" s="7">
        <f t="shared" si="4"/>
        <v>33.082706766917291</v>
      </c>
      <c r="U9" s="8">
        <f t="shared" si="13"/>
        <v>24.503311258278146</v>
      </c>
      <c r="V9" s="7">
        <f t="shared" si="5"/>
        <v>1.7142857142857144</v>
      </c>
      <c r="W9" s="8">
        <f t="shared" si="6"/>
        <v>9.2592592592592595</v>
      </c>
      <c r="X9" s="7">
        <f t="shared" si="7"/>
        <v>7.6388888888888893</v>
      </c>
      <c r="Y9" s="7">
        <f t="shared" si="8"/>
        <v>2.7272727272727271</v>
      </c>
      <c r="Z9" s="7">
        <f t="shared" si="9"/>
        <v>3.7593984962406015</v>
      </c>
      <c r="AA9" s="7">
        <f t="shared" si="14"/>
        <v>10.091743119266056</v>
      </c>
      <c r="AB9" s="14">
        <f t="shared" si="10"/>
        <v>11.199806289415584</v>
      </c>
    </row>
    <row r="10" spans="1:28" x14ac:dyDescent="0.25">
      <c r="A10" s="7" t="s">
        <v>79</v>
      </c>
      <c r="B10" s="27" t="s">
        <v>80</v>
      </c>
      <c r="C10" s="9">
        <v>18</v>
      </c>
      <c r="D10" s="10">
        <v>5</v>
      </c>
      <c r="E10" s="9">
        <v>22</v>
      </c>
      <c r="F10" s="8">
        <v>49</v>
      </c>
      <c r="G10" s="7">
        <v>12</v>
      </c>
      <c r="H10" s="8">
        <v>17</v>
      </c>
      <c r="I10" s="9">
        <v>3</v>
      </c>
      <c r="J10" s="11">
        <v>11</v>
      </c>
      <c r="K10" s="12">
        <v>9</v>
      </c>
      <c r="L10" s="11">
        <v>25</v>
      </c>
      <c r="M10" s="11">
        <v>6</v>
      </c>
      <c r="N10" s="7">
        <f t="shared" si="0"/>
        <v>10</v>
      </c>
      <c r="O10" s="13">
        <f t="shared" si="1"/>
        <v>15.9</v>
      </c>
      <c r="P10" s="11">
        <f t="shared" si="12"/>
        <v>9</v>
      </c>
      <c r="Q10" s="25">
        <f t="shared" si="2"/>
        <v>12.988071450373223</v>
      </c>
      <c r="R10" s="7">
        <f t="shared" si="11"/>
        <v>19</v>
      </c>
      <c r="S10" s="8">
        <f t="shared" si="3"/>
        <v>2.6737967914438503</v>
      </c>
      <c r="T10" s="7">
        <f t="shared" si="4"/>
        <v>16.541353383458645</v>
      </c>
      <c r="U10" s="8">
        <f t="shared" si="13"/>
        <v>32.450331125827816</v>
      </c>
      <c r="V10" s="7">
        <f t="shared" si="5"/>
        <v>6.8571428571428577</v>
      </c>
      <c r="W10" s="8">
        <f t="shared" si="6"/>
        <v>10.493827160493826</v>
      </c>
      <c r="X10" s="7">
        <f t="shared" si="7"/>
        <v>2.083333333333333</v>
      </c>
      <c r="Y10" s="7">
        <f t="shared" si="8"/>
        <v>10</v>
      </c>
      <c r="Z10" s="7">
        <f t="shared" si="9"/>
        <v>6.7669172932330826</v>
      </c>
      <c r="AA10" s="7">
        <f t="shared" si="14"/>
        <v>22.935779816513762</v>
      </c>
      <c r="AB10" s="14">
        <f t="shared" si="10"/>
        <v>12.311386862383017</v>
      </c>
    </row>
    <row r="11" spans="1:28" x14ac:dyDescent="0.25">
      <c r="A11" s="7" t="s">
        <v>137</v>
      </c>
      <c r="B11" s="27" t="s">
        <v>138</v>
      </c>
      <c r="C11" s="9">
        <v>6</v>
      </c>
      <c r="D11" s="10">
        <v>4</v>
      </c>
      <c r="E11" s="9">
        <v>5</v>
      </c>
      <c r="F11" s="8">
        <v>48</v>
      </c>
      <c r="G11" s="9">
        <v>19</v>
      </c>
      <c r="H11" s="8">
        <v>10</v>
      </c>
      <c r="I11" s="9">
        <v>23</v>
      </c>
      <c r="J11" s="11">
        <v>12</v>
      </c>
      <c r="K11" s="12">
        <v>12</v>
      </c>
      <c r="L11" s="11">
        <v>12</v>
      </c>
      <c r="M11" s="11">
        <v>14</v>
      </c>
      <c r="N11" s="7">
        <f t="shared" si="0"/>
        <v>10</v>
      </c>
      <c r="O11" s="13">
        <f t="shared" si="1"/>
        <v>15.9</v>
      </c>
      <c r="P11" s="11">
        <f t="shared" si="12"/>
        <v>9</v>
      </c>
      <c r="Q11" s="25">
        <f t="shared" si="2"/>
        <v>11.978731151503485</v>
      </c>
      <c r="R11" s="7">
        <f t="shared" si="11"/>
        <v>18</v>
      </c>
      <c r="S11" s="8">
        <f t="shared" si="3"/>
        <v>2.1390374331550799</v>
      </c>
      <c r="T11" s="7">
        <f t="shared" si="4"/>
        <v>3.7593984962406015</v>
      </c>
      <c r="U11" s="8">
        <f t="shared" si="13"/>
        <v>31.788079470198678</v>
      </c>
      <c r="V11" s="7">
        <f t="shared" si="5"/>
        <v>10.857142857142858</v>
      </c>
      <c r="W11" s="8">
        <f t="shared" si="6"/>
        <v>6.1728395061728394</v>
      </c>
      <c r="X11" s="7">
        <f t="shared" si="7"/>
        <v>15.972222222222221</v>
      </c>
      <c r="Y11" s="7">
        <f t="shared" si="8"/>
        <v>10.909090909090908</v>
      </c>
      <c r="Z11" s="7">
        <f t="shared" si="9"/>
        <v>9.0225563909774422</v>
      </c>
      <c r="AA11" s="7">
        <f t="shared" si="14"/>
        <v>11.009174311926607</v>
      </c>
      <c r="AB11" s="14">
        <f t="shared" si="10"/>
        <v>11.292171288569692</v>
      </c>
    </row>
    <row r="12" spans="1:28" x14ac:dyDescent="0.25">
      <c r="A12" s="7" t="s">
        <v>275</v>
      </c>
      <c r="B12" s="27" t="s">
        <v>276</v>
      </c>
      <c r="C12" s="9">
        <v>17</v>
      </c>
      <c r="D12" s="10">
        <v>7</v>
      </c>
      <c r="E12" s="7">
        <v>42</v>
      </c>
      <c r="F12" s="8">
        <v>61</v>
      </c>
      <c r="G12" s="7">
        <v>6</v>
      </c>
      <c r="H12" s="8">
        <v>14</v>
      </c>
      <c r="I12" s="9">
        <v>9</v>
      </c>
      <c r="J12" s="11">
        <v>5</v>
      </c>
      <c r="K12" s="12">
        <v>11</v>
      </c>
      <c r="L12" s="11">
        <v>9</v>
      </c>
      <c r="M12" s="11">
        <v>1</v>
      </c>
      <c r="N12" s="7">
        <f t="shared" si="0"/>
        <v>10</v>
      </c>
      <c r="O12" s="13">
        <f t="shared" si="1"/>
        <v>16.5</v>
      </c>
      <c r="P12" s="11">
        <f t="shared" si="12"/>
        <v>11</v>
      </c>
      <c r="Q12" s="25">
        <f t="shared" si="2"/>
        <v>18.309833423600555</v>
      </c>
      <c r="R12" s="7">
        <f t="shared" si="11"/>
        <v>34</v>
      </c>
      <c r="S12" s="8">
        <f t="shared" si="3"/>
        <v>3.7433155080213902</v>
      </c>
      <c r="T12" s="7">
        <f t="shared" si="4"/>
        <v>31.578947368421051</v>
      </c>
      <c r="U12" s="8">
        <f t="shared" si="13"/>
        <v>40.397350993377486</v>
      </c>
      <c r="V12" s="7">
        <f t="shared" si="5"/>
        <v>3.4285714285714288</v>
      </c>
      <c r="W12" s="8">
        <f t="shared" si="6"/>
        <v>8.6419753086419746</v>
      </c>
      <c r="X12" s="7">
        <f t="shared" si="7"/>
        <v>6.25</v>
      </c>
      <c r="Y12" s="7">
        <f t="shared" si="8"/>
        <v>4.5454545454545459</v>
      </c>
      <c r="Z12" s="7">
        <f t="shared" si="9"/>
        <v>8.2706766917293226</v>
      </c>
      <c r="AA12" s="7">
        <f t="shared" si="14"/>
        <v>8.2568807339449553</v>
      </c>
      <c r="AB12" s="14">
        <f t="shared" si="10"/>
        <v>12.790352508684684</v>
      </c>
    </row>
    <row r="13" spans="1:28" x14ac:dyDescent="0.25">
      <c r="A13" s="7" t="s">
        <v>50</v>
      </c>
      <c r="B13" s="27" t="s">
        <v>51</v>
      </c>
      <c r="C13" s="9">
        <v>24</v>
      </c>
      <c r="D13" s="10">
        <v>12</v>
      </c>
      <c r="E13" s="9">
        <v>15</v>
      </c>
      <c r="F13" s="8">
        <v>85</v>
      </c>
      <c r="G13" s="7">
        <v>8</v>
      </c>
      <c r="H13" s="8">
        <v>6</v>
      </c>
      <c r="I13" s="16">
        <v>12</v>
      </c>
      <c r="J13" s="11">
        <v>8</v>
      </c>
      <c r="K13" s="12">
        <v>14</v>
      </c>
      <c r="L13" s="11">
        <v>2</v>
      </c>
      <c r="M13" s="11">
        <v>13</v>
      </c>
      <c r="N13" s="7">
        <f t="shared" si="0"/>
        <v>10</v>
      </c>
      <c r="O13" s="13">
        <f t="shared" si="1"/>
        <v>17.5</v>
      </c>
      <c r="P13" s="11">
        <f t="shared" si="12"/>
        <v>12</v>
      </c>
      <c r="Q13" s="25">
        <f t="shared" si="2"/>
        <v>22.822138374832452</v>
      </c>
      <c r="R13" s="7">
        <f t="shared" si="11"/>
        <v>54</v>
      </c>
      <c r="S13" s="8">
        <f t="shared" si="3"/>
        <v>6.4171122994652414</v>
      </c>
      <c r="T13" s="7">
        <f t="shared" si="4"/>
        <v>11.278195488721805</v>
      </c>
      <c r="U13" s="8">
        <f t="shared" si="13"/>
        <v>56.29139072847682</v>
      </c>
      <c r="V13" s="7">
        <f t="shared" si="5"/>
        <v>4.5714285714285712</v>
      </c>
      <c r="W13" s="8">
        <f t="shared" si="6"/>
        <v>3.7037037037037033</v>
      </c>
      <c r="X13" s="7">
        <f t="shared" si="7"/>
        <v>8.3333333333333321</v>
      </c>
      <c r="Y13" s="7">
        <f t="shared" si="8"/>
        <v>7.2727272727272725</v>
      </c>
      <c r="Z13" s="7">
        <f t="shared" si="9"/>
        <v>10.526315789473683</v>
      </c>
      <c r="AA13" s="7">
        <f t="shared" si="14"/>
        <v>1.834862385321101</v>
      </c>
      <c r="AB13" s="14">
        <f t="shared" si="10"/>
        <v>12.24767439696128</v>
      </c>
    </row>
    <row r="14" spans="1:28" x14ac:dyDescent="0.25">
      <c r="A14" s="7" t="s">
        <v>105</v>
      </c>
      <c r="B14" s="27" t="s">
        <v>106</v>
      </c>
      <c r="C14" s="9">
        <v>28</v>
      </c>
      <c r="D14" s="10">
        <v>14</v>
      </c>
      <c r="E14" s="9">
        <v>6</v>
      </c>
      <c r="F14" s="8">
        <v>34</v>
      </c>
      <c r="G14" s="9">
        <v>8</v>
      </c>
      <c r="H14" s="8">
        <v>57</v>
      </c>
      <c r="I14" s="9">
        <v>8</v>
      </c>
      <c r="J14" s="11">
        <v>10</v>
      </c>
      <c r="K14" s="12">
        <v>13</v>
      </c>
      <c r="L14" s="11">
        <v>15</v>
      </c>
      <c r="M14" s="11">
        <v>10</v>
      </c>
      <c r="N14" s="7">
        <f t="shared" si="0"/>
        <v>10</v>
      </c>
      <c r="O14" s="13">
        <f t="shared" si="1"/>
        <v>17.5</v>
      </c>
      <c r="P14" s="11">
        <f t="shared" si="12"/>
        <v>12</v>
      </c>
      <c r="Q14" s="25">
        <f t="shared" si="2"/>
        <v>15.154207336578182</v>
      </c>
      <c r="R14" s="7">
        <f t="shared" si="11"/>
        <v>27</v>
      </c>
      <c r="S14" s="8">
        <f t="shared" si="3"/>
        <v>7.4866310160427805</v>
      </c>
      <c r="T14" s="7">
        <f t="shared" si="4"/>
        <v>4.5112781954887211</v>
      </c>
      <c r="U14" s="8">
        <f t="shared" si="13"/>
        <v>22.516556291390728</v>
      </c>
      <c r="V14" s="7">
        <f t="shared" si="5"/>
        <v>4.5714285714285712</v>
      </c>
      <c r="W14" s="8">
        <f t="shared" si="6"/>
        <v>35.185185185185183</v>
      </c>
      <c r="X14" s="7">
        <f t="shared" si="7"/>
        <v>5.5555555555555554</v>
      </c>
      <c r="Y14" s="7">
        <f t="shared" si="8"/>
        <v>9.0909090909090917</v>
      </c>
      <c r="Z14" s="7">
        <f t="shared" si="9"/>
        <v>9.7744360902255636</v>
      </c>
      <c r="AA14" s="7">
        <f t="shared" si="14"/>
        <v>13.761467889908257</v>
      </c>
      <c r="AB14" s="14">
        <f t="shared" si="10"/>
        <v>12.494827542903828</v>
      </c>
    </row>
    <row r="15" spans="1:28" x14ac:dyDescent="0.25">
      <c r="A15" s="7" t="s">
        <v>16</v>
      </c>
      <c r="B15" s="27" t="s">
        <v>17</v>
      </c>
      <c r="C15" s="9">
        <v>22</v>
      </c>
      <c r="D15" s="10">
        <v>20</v>
      </c>
      <c r="E15" s="9">
        <v>32</v>
      </c>
      <c r="F15" s="8">
        <v>43</v>
      </c>
      <c r="G15" s="7">
        <v>16</v>
      </c>
      <c r="H15" s="8">
        <v>3</v>
      </c>
      <c r="I15" s="15">
        <v>22</v>
      </c>
      <c r="J15" s="11">
        <v>15</v>
      </c>
      <c r="K15" s="12">
        <v>20</v>
      </c>
      <c r="L15" s="11">
        <v>14</v>
      </c>
      <c r="M15" s="11">
        <v>7</v>
      </c>
      <c r="N15" s="7">
        <f t="shared" si="0"/>
        <v>10</v>
      </c>
      <c r="O15" s="13">
        <f t="shared" si="1"/>
        <v>19.2</v>
      </c>
      <c r="P15" s="11">
        <f t="shared" si="12"/>
        <v>14</v>
      </c>
      <c r="Q15" s="25">
        <f t="shared" si="2"/>
        <v>10.979981785048643</v>
      </c>
      <c r="R15" s="7">
        <f t="shared" si="11"/>
        <v>10</v>
      </c>
      <c r="S15" s="8">
        <f t="shared" si="3"/>
        <v>10.695187165775401</v>
      </c>
      <c r="T15" s="7">
        <f t="shared" si="4"/>
        <v>24.060150375939848</v>
      </c>
      <c r="U15" s="8">
        <f t="shared" si="13"/>
        <v>28.476821192052981</v>
      </c>
      <c r="V15" s="7">
        <f t="shared" si="5"/>
        <v>9.1428571428571423</v>
      </c>
      <c r="W15" s="8">
        <f t="shared" si="6"/>
        <v>1.8518518518518516</v>
      </c>
      <c r="X15" s="7">
        <f t="shared" si="7"/>
        <v>15.277777777777779</v>
      </c>
      <c r="Y15" s="7">
        <f t="shared" si="8"/>
        <v>13.636363636363635</v>
      </c>
      <c r="Z15" s="7">
        <f t="shared" si="9"/>
        <v>15.037593984962406</v>
      </c>
      <c r="AA15" s="7">
        <f t="shared" si="14"/>
        <v>12.844036697247708</v>
      </c>
      <c r="AB15" s="14">
        <f t="shared" si="10"/>
        <v>14.558071091647641</v>
      </c>
    </row>
    <row r="16" spans="1:28" x14ac:dyDescent="0.25">
      <c r="A16" s="7" t="s">
        <v>14</v>
      </c>
      <c r="B16" s="27" t="s">
        <v>15</v>
      </c>
      <c r="C16" s="9">
        <v>19</v>
      </c>
      <c r="D16" s="10">
        <v>3</v>
      </c>
      <c r="E16" s="9">
        <v>2</v>
      </c>
      <c r="F16" s="8">
        <v>105</v>
      </c>
      <c r="G16" s="7">
        <v>13</v>
      </c>
      <c r="H16" s="8">
        <v>13</v>
      </c>
      <c r="I16" s="15">
        <v>14</v>
      </c>
      <c r="J16" s="11">
        <v>9</v>
      </c>
      <c r="K16" s="12">
        <v>15</v>
      </c>
      <c r="L16" s="11">
        <v>3</v>
      </c>
      <c r="M16" s="11">
        <v>20</v>
      </c>
      <c r="N16" s="7">
        <f t="shared" si="0"/>
        <v>10</v>
      </c>
      <c r="O16" s="13">
        <f t="shared" si="1"/>
        <v>19.7</v>
      </c>
      <c r="P16" s="11">
        <f t="shared" si="12"/>
        <v>15</v>
      </c>
      <c r="Q16" s="25">
        <f t="shared" si="2"/>
        <v>28.993275082335902</v>
      </c>
      <c r="R16" s="7">
        <f t="shared" si="11"/>
        <v>93</v>
      </c>
      <c r="S16" s="8">
        <f t="shared" si="3"/>
        <v>1.6042780748663104</v>
      </c>
      <c r="T16" s="7">
        <f t="shared" si="4"/>
        <v>1.5037593984962405</v>
      </c>
      <c r="U16" s="8">
        <f t="shared" si="13"/>
        <v>69.536423841059602</v>
      </c>
      <c r="V16" s="7">
        <f t="shared" si="5"/>
        <v>7.4285714285714288</v>
      </c>
      <c r="W16" s="8">
        <f t="shared" si="6"/>
        <v>8.0246913580246915</v>
      </c>
      <c r="X16" s="7">
        <f t="shared" si="7"/>
        <v>9.7222222222222232</v>
      </c>
      <c r="Y16" s="7">
        <f t="shared" si="8"/>
        <v>8.1818181818181817</v>
      </c>
      <c r="Z16" s="7">
        <f t="shared" si="9"/>
        <v>11.278195488721805</v>
      </c>
      <c r="AA16" s="7">
        <f t="shared" si="14"/>
        <v>2.7522935779816518</v>
      </c>
      <c r="AB16" s="14">
        <f t="shared" si="10"/>
        <v>13.336917063529128</v>
      </c>
    </row>
    <row r="17" spans="1:28" x14ac:dyDescent="0.25">
      <c r="A17" s="7" t="s">
        <v>22</v>
      </c>
      <c r="B17" s="27" t="s">
        <v>23</v>
      </c>
      <c r="C17" s="9">
        <v>25</v>
      </c>
      <c r="D17" s="10">
        <v>17</v>
      </c>
      <c r="E17" s="7">
        <v>39</v>
      </c>
      <c r="F17" s="8">
        <v>87</v>
      </c>
      <c r="G17" s="7">
        <v>16</v>
      </c>
      <c r="H17" s="8">
        <v>21</v>
      </c>
      <c r="I17" s="15">
        <v>21</v>
      </c>
      <c r="J17" s="11">
        <v>16</v>
      </c>
      <c r="K17" s="12">
        <v>17</v>
      </c>
      <c r="L17" s="11">
        <v>16</v>
      </c>
      <c r="M17" s="11">
        <v>12</v>
      </c>
      <c r="N17" s="7">
        <f t="shared" si="0"/>
        <v>10</v>
      </c>
      <c r="O17" s="13">
        <f t="shared" si="1"/>
        <v>26.2</v>
      </c>
      <c r="P17" s="11">
        <f t="shared" si="12"/>
        <v>16</v>
      </c>
      <c r="Q17" s="25">
        <f t="shared" si="2"/>
        <v>21.442014830700963</v>
      </c>
      <c r="R17" s="7">
        <f t="shared" si="11"/>
        <v>48</v>
      </c>
      <c r="S17" s="8">
        <f t="shared" si="3"/>
        <v>9.0909090909090917</v>
      </c>
      <c r="T17" s="7">
        <f t="shared" si="4"/>
        <v>29.323308270676691</v>
      </c>
      <c r="U17" s="8">
        <f t="shared" si="13"/>
        <v>57.615894039735096</v>
      </c>
      <c r="V17" s="7">
        <f t="shared" si="5"/>
        <v>9.1428571428571423</v>
      </c>
      <c r="W17" s="8">
        <f t="shared" si="6"/>
        <v>12.962962962962962</v>
      </c>
      <c r="X17" s="7">
        <f t="shared" si="7"/>
        <v>14.583333333333334</v>
      </c>
      <c r="Y17" s="7">
        <f t="shared" si="8"/>
        <v>14.545454545454545</v>
      </c>
      <c r="Z17" s="7">
        <f t="shared" si="9"/>
        <v>12.781954887218044</v>
      </c>
      <c r="AA17" s="7">
        <f t="shared" si="14"/>
        <v>14.678899082568808</v>
      </c>
      <c r="AB17" s="14">
        <f t="shared" si="10"/>
        <v>19.413952595079522</v>
      </c>
    </row>
    <row r="18" spans="1:28" x14ac:dyDescent="0.25">
      <c r="A18" s="7" t="s">
        <v>93</v>
      </c>
      <c r="B18" s="27" t="s">
        <v>94</v>
      </c>
      <c r="C18" s="9">
        <v>34</v>
      </c>
      <c r="D18" s="10">
        <v>26</v>
      </c>
      <c r="E18" s="7">
        <v>54</v>
      </c>
      <c r="F18" s="8">
        <v>15</v>
      </c>
      <c r="G18" s="7">
        <v>42</v>
      </c>
      <c r="H18" s="8">
        <v>30</v>
      </c>
      <c r="I18" s="9">
        <v>26</v>
      </c>
      <c r="J18" s="11">
        <v>20</v>
      </c>
      <c r="K18" s="12">
        <v>19</v>
      </c>
      <c r="L18" s="11">
        <v>22</v>
      </c>
      <c r="M18" s="11">
        <v>30</v>
      </c>
      <c r="N18" s="7">
        <f t="shared" si="0"/>
        <v>10</v>
      </c>
      <c r="O18" s="13">
        <f t="shared" si="1"/>
        <v>28.4</v>
      </c>
      <c r="P18" s="11">
        <f t="shared" si="12"/>
        <v>17</v>
      </c>
      <c r="Q18" s="25">
        <f t="shared" si="2"/>
        <v>11.119352499134111</v>
      </c>
      <c r="R18" s="7">
        <f t="shared" si="11"/>
        <v>12</v>
      </c>
      <c r="S18" s="8">
        <f t="shared" si="3"/>
        <v>13.903743315508022</v>
      </c>
      <c r="T18" s="7">
        <f t="shared" si="4"/>
        <v>40.601503759398497</v>
      </c>
      <c r="U18" s="8">
        <f t="shared" si="13"/>
        <v>9.9337748344370862</v>
      </c>
      <c r="V18" s="7">
        <f t="shared" si="5"/>
        <v>24</v>
      </c>
      <c r="W18" s="8">
        <f t="shared" si="6"/>
        <v>18.518518518518519</v>
      </c>
      <c r="X18" s="7">
        <f t="shared" si="7"/>
        <v>18.055555555555554</v>
      </c>
      <c r="Y18" s="7">
        <f t="shared" si="8"/>
        <v>18.181818181818183</v>
      </c>
      <c r="Z18" s="7">
        <f t="shared" si="9"/>
        <v>14.285714285714285</v>
      </c>
      <c r="AA18" s="7">
        <f t="shared" si="14"/>
        <v>20.183486238532112</v>
      </c>
      <c r="AB18" s="14">
        <f t="shared" si="10"/>
        <v>19.740457187720253</v>
      </c>
    </row>
    <row r="19" spans="1:28" x14ac:dyDescent="0.25">
      <c r="A19" s="7" t="s">
        <v>101</v>
      </c>
      <c r="B19" s="27" t="s">
        <v>102</v>
      </c>
      <c r="C19" s="9">
        <v>29</v>
      </c>
      <c r="D19" s="10">
        <v>24</v>
      </c>
      <c r="E19" s="9">
        <v>72</v>
      </c>
      <c r="F19" s="8">
        <v>44</v>
      </c>
      <c r="G19" s="9">
        <v>23</v>
      </c>
      <c r="H19" s="8">
        <v>61</v>
      </c>
      <c r="I19" s="9">
        <v>17</v>
      </c>
      <c r="J19" s="11">
        <v>19</v>
      </c>
      <c r="K19" s="12">
        <v>16</v>
      </c>
      <c r="L19" s="11">
        <v>19</v>
      </c>
      <c r="M19" s="11">
        <v>11</v>
      </c>
      <c r="N19" s="7">
        <f t="shared" si="0"/>
        <v>10</v>
      </c>
      <c r="O19" s="13">
        <f t="shared" si="1"/>
        <v>30.6</v>
      </c>
      <c r="P19" s="11">
        <f t="shared" si="12"/>
        <v>18</v>
      </c>
      <c r="Q19" s="25">
        <f t="shared" si="2"/>
        <v>19.925862591115095</v>
      </c>
      <c r="R19" s="7">
        <f t="shared" si="11"/>
        <v>42</v>
      </c>
      <c r="S19" s="8">
        <f t="shared" si="3"/>
        <v>12.834224598930483</v>
      </c>
      <c r="T19" s="7">
        <f t="shared" si="4"/>
        <v>54.13533834586466</v>
      </c>
      <c r="U19" s="8">
        <f t="shared" si="13"/>
        <v>29.139072847682119</v>
      </c>
      <c r="V19" s="7">
        <f t="shared" si="5"/>
        <v>13.142857142857142</v>
      </c>
      <c r="W19" s="8">
        <f t="shared" si="6"/>
        <v>37.654320987654323</v>
      </c>
      <c r="X19" s="7">
        <f t="shared" si="7"/>
        <v>11.805555555555555</v>
      </c>
      <c r="Y19" s="7">
        <f t="shared" si="8"/>
        <v>17.272727272727273</v>
      </c>
      <c r="Z19" s="7">
        <f t="shared" si="9"/>
        <v>12.030075187969924</v>
      </c>
      <c r="AA19" s="7">
        <f t="shared" si="14"/>
        <v>17.431192660550458</v>
      </c>
      <c r="AB19" s="14">
        <f t="shared" si="10"/>
        <v>22.827262733310214</v>
      </c>
    </row>
    <row r="20" spans="1:28" x14ac:dyDescent="0.25">
      <c r="A20" s="7" t="s">
        <v>180</v>
      </c>
      <c r="B20" s="27" t="s">
        <v>181</v>
      </c>
      <c r="C20" s="9">
        <v>3</v>
      </c>
      <c r="D20" s="10">
        <v>21</v>
      </c>
      <c r="E20" s="7">
        <v>41</v>
      </c>
      <c r="F20" s="8">
        <v>139</v>
      </c>
      <c r="G20" s="9">
        <v>8</v>
      </c>
      <c r="H20" s="8"/>
      <c r="I20" s="9">
        <v>19</v>
      </c>
      <c r="J20" s="11">
        <v>14</v>
      </c>
      <c r="K20" s="12">
        <v>8</v>
      </c>
      <c r="L20" s="11">
        <v>13</v>
      </c>
      <c r="M20" s="11">
        <v>16</v>
      </c>
      <c r="N20" s="7">
        <f t="shared" si="0"/>
        <v>9</v>
      </c>
      <c r="O20" s="13">
        <f t="shared" si="1"/>
        <v>31</v>
      </c>
      <c r="P20" s="11">
        <f t="shared" si="12"/>
        <v>19</v>
      </c>
      <c r="Q20" s="25">
        <f t="shared" si="2"/>
        <v>39.305074594623136</v>
      </c>
      <c r="R20" s="7">
        <f t="shared" si="11"/>
        <v>140</v>
      </c>
      <c r="S20" s="8">
        <f t="shared" si="3"/>
        <v>11.229946524064172</v>
      </c>
      <c r="T20" s="7">
        <f t="shared" si="4"/>
        <v>30.82706766917293</v>
      </c>
      <c r="U20" s="8">
        <f t="shared" si="13"/>
        <v>92.05298013245033</v>
      </c>
      <c r="V20" s="7">
        <f t="shared" si="5"/>
        <v>4.5714285714285712</v>
      </c>
      <c r="W20" s="8"/>
      <c r="X20" s="7">
        <f t="shared" si="7"/>
        <v>13.194444444444445</v>
      </c>
      <c r="Y20" s="7"/>
      <c r="Z20" s="7"/>
      <c r="AA20" s="7">
        <f t="shared" si="14"/>
        <v>11.926605504587156</v>
      </c>
      <c r="AB20" s="14">
        <f t="shared" si="10"/>
        <v>27.300412141024605</v>
      </c>
    </row>
    <row r="21" spans="1:28" x14ac:dyDescent="0.25">
      <c r="A21" s="7" t="s">
        <v>152</v>
      </c>
      <c r="B21" s="27" t="s">
        <v>153</v>
      </c>
      <c r="C21" s="9">
        <v>30</v>
      </c>
      <c r="D21" s="10">
        <v>19</v>
      </c>
      <c r="E21" s="9">
        <v>128</v>
      </c>
      <c r="F21" s="8">
        <v>58</v>
      </c>
      <c r="G21" s="9">
        <v>20</v>
      </c>
      <c r="H21" s="8">
        <v>9</v>
      </c>
      <c r="I21" s="9">
        <v>5</v>
      </c>
      <c r="J21" s="11">
        <v>23</v>
      </c>
      <c r="K21" s="12">
        <v>6</v>
      </c>
      <c r="L21" s="11"/>
      <c r="M21" s="11">
        <v>18</v>
      </c>
      <c r="N21" s="7">
        <f t="shared" si="0"/>
        <v>9</v>
      </c>
      <c r="O21" s="13">
        <f t="shared" si="1"/>
        <v>31.777777777777779</v>
      </c>
      <c r="P21" s="11">
        <f t="shared" si="12"/>
        <v>20</v>
      </c>
      <c r="Q21" s="25">
        <f t="shared" si="2"/>
        <v>37.141703957135654</v>
      </c>
      <c r="R21" s="7">
        <f>RANK(Q21,$Q$2:$Q$151,1)</f>
        <v>129</v>
      </c>
      <c r="S21" s="8">
        <f t="shared" si="3"/>
        <v>10.160427807486631</v>
      </c>
      <c r="T21" s="7">
        <f t="shared" si="4"/>
        <v>96.240601503759393</v>
      </c>
      <c r="U21" s="8">
        <f t="shared" si="13"/>
        <v>38.410596026490069</v>
      </c>
      <c r="V21" s="7">
        <f t="shared" si="5"/>
        <v>11.428571428571429</v>
      </c>
      <c r="W21" s="8">
        <f>(H21/162)*100</f>
        <v>5.5555555555555554</v>
      </c>
      <c r="X21" s="7">
        <f t="shared" si="7"/>
        <v>3.4722222222222223</v>
      </c>
      <c r="Y21" s="7">
        <f t="shared" ref="Y21:Y39" si="15">(J21/110)*100</f>
        <v>20.909090909090907</v>
      </c>
      <c r="Z21" s="7">
        <f>(K21/133)*100</f>
        <v>4.5112781954887211</v>
      </c>
      <c r="AA21" s="7"/>
      <c r="AB21" s="14">
        <f t="shared" si="10"/>
        <v>23.836042956083112</v>
      </c>
    </row>
    <row r="22" spans="1:28" x14ac:dyDescent="0.25">
      <c r="A22" s="7" t="s">
        <v>273</v>
      </c>
      <c r="B22" s="27" t="s">
        <v>274</v>
      </c>
      <c r="C22" s="9">
        <v>41</v>
      </c>
      <c r="D22" s="10">
        <v>25</v>
      </c>
      <c r="E22" s="9">
        <v>47</v>
      </c>
      <c r="F22" s="8">
        <v>82</v>
      </c>
      <c r="G22" s="7">
        <v>34</v>
      </c>
      <c r="H22" s="8">
        <v>11</v>
      </c>
      <c r="I22" s="9">
        <v>35</v>
      </c>
      <c r="J22" s="11">
        <v>21</v>
      </c>
      <c r="K22" s="12">
        <v>22</v>
      </c>
      <c r="L22" s="11">
        <v>26</v>
      </c>
      <c r="M22" s="11">
        <v>17</v>
      </c>
      <c r="N22" s="7">
        <f t="shared" si="0"/>
        <v>10</v>
      </c>
      <c r="O22" s="13">
        <f t="shared" si="1"/>
        <v>32</v>
      </c>
      <c r="P22" s="11">
        <f t="shared" si="12"/>
        <v>21</v>
      </c>
      <c r="Q22" s="25">
        <f t="shared" si="2"/>
        <v>19.261360284258224</v>
      </c>
      <c r="R22" s="7">
        <f t="shared" si="11"/>
        <v>40</v>
      </c>
      <c r="S22" s="8">
        <f t="shared" si="3"/>
        <v>13.368983957219251</v>
      </c>
      <c r="T22" s="7">
        <f t="shared" si="4"/>
        <v>35.338345864661655</v>
      </c>
      <c r="U22" s="8">
        <f t="shared" si="13"/>
        <v>54.304635761589402</v>
      </c>
      <c r="V22" s="7">
        <f t="shared" si="5"/>
        <v>19.428571428571427</v>
      </c>
      <c r="W22" s="8">
        <f>(H22/162)*100</f>
        <v>6.7901234567901234</v>
      </c>
      <c r="X22" s="7">
        <f t="shared" si="7"/>
        <v>24.305555555555554</v>
      </c>
      <c r="Y22" s="7">
        <f t="shared" si="15"/>
        <v>19.090909090909093</v>
      </c>
      <c r="Z22" s="7">
        <f>(K22/133)*100</f>
        <v>16.541353383458645</v>
      </c>
      <c r="AA22" s="7">
        <f>(L22/109)*100</f>
        <v>23.853211009174313</v>
      </c>
      <c r="AB22" s="14">
        <f t="shared" si="10"/>
        <v>23.669076611992161</v>
      </c>
    </row>
    <row r="23" spans="1:28" x14ac:dyDescent="0.25">
      <c r="A23" s="7" t="s">
        <v>196</v>
      </c>
      <c r="B23" s="27" t="s">
        <v>197</v>
      </c>
      <c r="C23" s="9">
        <v>31</v>
      </c>
      <c r="D23" s="10">
        <v>29</v>
      </c>
      <c r="E23" s="9">
        <v>18</v>
      </c>
      <c r="F23" s="8">
        <v>53</v>
      </c>
      <c r="G23" s="9">
        <v>46</v>
      </c>
      <c r="H23" s="8"/>
      <c r="I23" s="9">
        <v>36</v>
      </c>
      <c r="J23" s="11">
        <v>22</v>
      </c>
      <c r="K23" s="12"/>
      <c r="L23" s="11">
        <v>24</v>
      </c>
      <c r="M23" s="11">
        <v>32</v>
      </c>
      <c r="N23" s="7">
        <f t="shared" si="0"/>
        <v>8</v>
      </c>
      <c r="O23" s="13">
        <f t="shared" si="1"/>
        <v>32.5</v>
      </c>
      <c r="P23" s="11">
        <f t="shared" si="12"/>
        <v>22</v>
      </c>
      <c r="Q23" s="25">
        <f t="shared" si="2"/>
        <v>11.291589790636214</v>
      </c>
      <c r="R23" s="7">
        <f t="shared" si="11"/>
        <v>14</v>
      </c>
      <c r="S23" s="8">
        <f t="shared" si="3"/>
        <v>15.508021390374333</v>
      </c>
      <c r="T23" s="7">
        <f t="shared" si="4"/>
        <v>13.533834586466165</v>
      </c>
      <c r="U23" s="8">
        <f t="shared" si="13"/>
        <v>35.099337748344375</v>
      </c>
      <c r="V23" s="7">
        <f t="shared" si="5"/>
        <v>26.285714285714285</v>
      </c>
      <c r="W23" s="8"/>
      <c r="X23" s="7">
        <f t="shared" si="7"/>
        <v>25</v>
      </c>
      <c r="Y23" s="7">
        <f t="shared" si="15"/>
        <v>20</v>
      </c>
      <c r="Z23" s="7"/>
      <c r="AA23" s="7">
        <f>(L23/109)*100</f>
        <v>22.018348623853214</v>
      </c>
      <c r="AB23" s="14">
        <f t="shared" si="10"/>
        <v>22.492179519250335</v>
      </c>
    </row>
    <row r="24" spans="1:28" x14ac:dyDescent="0.25">
      <c r="A24" s="7" t="s">
        <v>123</v>
      </c>
      <c r="B24" s="27" t="s">
        <v>124</v>
      </c>
      <c r="C24" s="9">
        <v>11</v>
      </c>
      <c r="D24" s="10">
        <v>7</v>
      </c>
      <c r="E24" s="7">
        <v>30</v>
      </c>
      <c r="F24" s="8">
        <v>123</v>
      </c>
      <c r="G24" s="9">
        <v>13</v>
      </c>
      <c r="H24" s="8"/>
      <c r="I24" s="9">
        <v>7</v>
      </c>
      <c r="J24" s="11">
        <v>24</v>
      </c>
      <c r="K24" s="12"/>
      <c r="L24" s="11"/>
      <c r="M24" s="11"/>
      <c r="N24" s="7">
        <f t="shared" si="0"/>
        <v>6</v>
      </c>
      <c r="O24" s="13">
        <f t="shared" si="1"/>
        <v>34</v>
      </c>
      <c r="P24" s="11">
        <f t="shared" si="12"/>
        <v>23</v>
      </c>
      <c r="Q24" s="25">
        <f>IF(N24&gt;5,_xlfn.STDEV.P(D24:L24),"n/a")</f>
        <v>40.693979898751607</v>
      </c>
      <c r="R24" s="7">
        <f t="shared" si="11"/>
        <v>143</v>
      </c>
      <c r="S24" s="8">
        <f t="shared" si="3"/>
        <v>3.7433155080213902</v>
      </c>
      <c r="T24" s="7">
        <f>(D24/133)*100</f>
        <v>5.2631578947368416</v>
      </c>
      <c r="U24" s="8">
        <f t="shared" si="13"/>
        <v>81.456953642384107</v>
      </c>
      <c r="V24" s="7">
        <f t="shared" si="5"/>
        <v>7.4285714285714288</v>
      </c>
      <c r="W24" s="8"/>
      <c r="X24" s="7">
        <f t="shared" si="7"/>
        <v>4.8611111111111116</v>
      </c>
      <c r="Y24" s="7">
        <f t="shared" si="15"/>
        <v>21.818181818181817</v>
      </c>
      <c r="Z24" s="7"/>
      <c r="AA24" s="7"/>
      <c r="AB24" s="7">
        <f t="shared" si="10"/>
        <v>20.761881900501116</v>
      </c>
    </row>
    <row r="25" spans="1:28" x14ac:dyDescent="0.25">
      <c r="A25" s="7" t="s">
        <v>309</v>
      </c>
      <c r="B25" s="27" t="s">
        <v>394</v>
      </c>
      <c r="C25" s="17">
        <v>12</v>
      </c>
      <c r="D25" s="10">
        <v>13</v>
      </c>
      <c r="E25" s="9">
        <v>4</v>
      </c>
      <c r="F25" s="8">
        <v>108</v>
      </c>
      <c r="G25" s="7">
        <v>16</v>
      </c>
      <c r="H25" s="8">
        <v>121</v>
      </c>
      <c r="I25" s="9">
        <v>1</v>
      </c>
      <c r="J25" s="11">
        <v>18</v>
      </c>
      <c r="K25" s="12">
        <v>25</v>
      </c>
      <c r="L25" s="11">
        <v>10</v>
      </c>
      <c r="M25" s="11">
        <v>25</v>
      </c>
      <c r="N25" s="7">
        <f t="shared" si="0"/>
        <v>10</v>
      </c>
      <c r="O25" s="13">
        <f t="shared" si="1"/>
        <v>34.1</v>
      </c>
      <c r="P25" s="11">
        <f t="shared" si="12"/>
        <v>24</v>
      </c>
      <c r="Q25" s="25">
        <f t="shared" ref="Q25:Q36" si="16">IF(N25&gt;5,_xlfn.STDEV.P(D25:M25),"n/a")</f>
        <v>40.979141035409711</v>
      </c>
      <c r="R25" s="7">
        <f t="shared" si="11"/>
        <v>144</v>
      </c>
      <c r="S25" s="8">
        <f t="shared" si="3"/>
        <v>6.9518716577540109</v>
      </c>
      <c r="T25" s="7">
        <f t="shared" ref="T25:T36" si="17">(E25/133)*100</f>
        <v>3.007518796992481</v>
      </c>
      <c r="U25" s="8">
        <f t="shared" si="13"/>
        <v>71.523178807947019</v>
      </c>
      <c r="V25" s="7">
        <f t="shared" si="5"/>
        <v>9.1428571428571423</v>
      </c>
      <c r="W25" s="8">
        <f t="shared" ref="W25:W56" si="18">(H25/162)*100</f>
        <v>74.691358024691354</v>
      </c>
      <c r="X25" s="7">
        <f t="shared" si="7"/>
        <v>0.69444444444444442</v>
      </c>
      <c r="Y25" s="7">
        <f t="shared" si="15"/>
        <v>16.363636363636363</v>
      </c>
      <c r="Z25" s="7">
        <f t="shared" ref="Z25:Z52" si="19">(K25/133)*100</f>
        <v>18.796992481203006</v>
      </c>
      <c r="AA25" s="7">
        <f>(L25/109)*100</f>
        <v>9.1743119266055047</v>
      </c>
      <c r="AB25" s="14">
        <f t="shared" si="10"/>
        <v>23.37179662734793</v>
      </c>
    </row>
    <row r="26" spans="1:28" x14ac:dyDescent="0.25">
      <c r="A26" s="7" t="s">
        <v>8</v>
      </c>
      <c r="B26" s="27" t="s">
        <v>9</v>
      </c>
      <c r="C26" s="9">
        <v>8</v>
      </c>
      <c r="D26" s="10">
        <v>34</v>
      </c>
      <c r="E26" s="7">
        <v>12</v>
      </c>
      <c r="F26" s="8"/>
      <c r="G26" s="7">
        <v>21</v>
      </c>
      <c r="H26" s="8">
        <v>45</v>
      </c>
      <c r="I26" s="15">
        <v>27</v>
      </c>
      <c r="J26" s="11">
        <v>39</v>
      </c>
      <c r="K26" s="12">
        <v>45</v>
      </c>
      <c r="L26" s="11"/>
      <c r="M26" s="11">
        <v>55</v>
      </c>
      <c r="N26" s="7">
        <f t="shared" si="0"/>
        <v>8</v>
      </c>
      <c r="O26" s="13">
        <f t="shared" si="1"/>
        <v>34.75</v>
      </c>
      <c r="P26" s="11">
        <f t="shared" si="12"/>
        <v>25</v>
      </c>
      <c r="Q26" s="25">
        <f t="shared" si="16"/>
        <v>13.254716141811564</v>
      </c>
      <c r="R26" s="7">
        <f t="shared" si="11"/>
        <v>20</v>
      </c>
      <c r="S26" s="8">
        <f t="shared" si="3"/>
        <v>18.181818181818183</v>
      </c>
      <c r="T26" s="7">
        <f t="shared" si="17"/>
        <v>9.0225563909774422</v>
      </c>
      <c r="U26" s="8"/>
      <c r="V26" s="7">
        <f t="shared" si="5"/>
        <v>12</v>
      </c>
      <c r="W26" s="8">
        <f t="shared" si="18"/>
        <v>27.777777777777779</v>
      </c>
      <c r="X26" s="7">
        <f t="shared" si="7"/>
        <v>18.75</v>
      </c>
      <c r="Y26" s="7">
        <f t="shared" si="15"/>
        <v>35.454545454545453</v>
      </c>
      <c r="Z26" s="7">
        <f t="shared" si="19"/>
        <v>33.834586466165412</v>
      </c>
      <c r="AA26" s="7"/>
      <c r="AB26" s="14">
        <f t="shared" si="10"/>
        <v>22.145897753040611</v>
      </c>
    </row>
    <row r="27" spans="1:28" x14ac:dyDescent="0.25">
      <c r="A27" s="7" t="s">
        <v>54</v>
      </c>
      <c r="B27" s="27" t="s">
        <v>55</v>
      </c>
      <c r="C27" s="9">
        <v>60</v>
      </c>
      <c r="D27" s="10">
        <v>44</v>
      </c>
      <c r="E27" s="9">
        <v>61</v>
      </c>
      <c r="F27" s="8">
        <v>35</v>
      </c>
      <c r="G27" s="7">
        <v>26</v>
      </c>
      <c r="H27" s="8">
        <v>28</v>
      </c>
      <c r="I27" s="15">
        <v>33</v>
      </c>
      <c r="J27" s="11">
        <v>33</v>
      </c>
      <c r="K27" s="12">
        <v>34</v>
      </c>
      <c r="L27" s="11">
        <v>21</v>
      </c>
      <c r="M27" s="11">
        <v>42</v>
      </c>
      <c r="N27" s="7">
        <f t="shared" si="0"/>
        <v>10</v>
      </c>
      <c r="O27" s="13">
        <f t="shared" si="1"/>
        <v>35.700000000000003</v>
      </c>
      <c r="P27" s="11">
        <f t="shared" si="12"/>
        <v>26</v>
      </c>
      <c r="Q27" s="25">
        <f t="shared" si="16"/>
        <v>10.658799181896617</v>
      </c>
      <c r="R27" s="7">
        <f t="shared" si="11"/>
        <v>6</v>
      </c>
      <c r="S27" s="8">
        <f t="shared" si="3"/>
        <v>23.52941176470588</v>
      </c>
      <c r="T27" s="7">
        <f t="shared" si="17"/>
        <v>45.864661654135332</v>
      </c>
      <c r="U27" s="8">
        <f t="shared" ref="U27:U36" si="20">(F27/151)*100</f>
        <v>23.178807947019866</v>
      </c>
      <c r="V27" s="7">
        <f t="shared" si="5"/>
        <v>14.857142857142858</v>
      </c>
      <c r="W27" s="8">
        <f t="shared" si="18"/>
        <v>17.283950617283949</v>
      </c>
      <c r="X27" s="7">
        <f t="shared" si="7"/>
        <v>22.916666666666664</v>
      </c>
      <c r="Y27" s="7">
        <f t="shared" si="15"/>
        <v>30</v>
      </c>
      <c r="Z27" s="7">
        <f t="shared" si="19"/>
        <v>25.563909774436087</v>
      </c>
      <c r="AA27" s="7">
        <f t="shared" ref="AA27:AA36" si="21">(L27/109)*100</f>
        <v>19.26605504587156</v>
      </c>
      <c r="AB27" s="14">
        <f t="shared" si="10"/>
        <v>24.717845147473579</v>
      </c>
    </row>
    <row r="28" spans="1:28" x14ac:dyDescent="0.25">
      <c r="A28" s="7" t="s">
        <v>75</v>
      </c>
      <c r="B28" s="27" t="s">
        <v>76</v>
      </c>
      <c r="C28" s="9">
        <v>37</v>
      </c>
      <c r="D28" s="10">
        <v>32</v>
      </c>
      <c r="E28" s="9">
        <v>35</v>
      </c>
      <c r="F28" s="8">
        <v>41</v>
      </c>
      <c r="G28" s="7">
        <v>42</v>
      </c>
      <c r="H28" s="8">
        <v>62</v>
      </c>
      <c r="I28" s="9">
        <v>44</v>
      </c>
      <c r="J28" s="11">
        <v>31</v>
      </c>
      <c r="K28" s="12">
        <v>28</v>
      </c>
      <c r="L28" s="11">
        <v>20</v>
      </c>
      <c r="M28" s="11">
        <v>45</v>
      </c>
      <c r="N28" s="7">
        <f t="shared" si="0"/>
        <v>10</v>
      </c>
      <c r="O28" s="13">
        <f t="shared" si="1"/>
        <v>38</v>
      </c>
      <c r="P28" s="11">
        <f t="shared" si="12"/>
        <v>27</v>
      </c>
      <c r="Q28" s="25">
        <f t="shared" si="16"/>
        <v>10.972693379476162</v>
      </c>
      <c r="R28" s="7">
        <f t="shared" si="11"/>
        <v>9</v>
      </c>
      <c r="S28" s="8">
        <f t="shared" si="3"/>
        <v>17.112299465240639</v>
      </c>
      <c r="T28" s="7">
        <f t="shared" si="17"/>
        <v>26.315789473684209</v>
      </c>
      <c r="U28" s="8">
        <f t="shared" si="20"/>
        <v>27.152317880794701</v>
      </c>
      <c r="V28" s="7">
        <f t="shared" si="5"/>
        <v>24</v>
      </c>
      <c r="W28" s="8">
        <f t="shared" si="18"/>
        <v>38.271604938271601</v>
      </c>
      <c r="X28" s="7">
        <f t="shared" si="7"/>
        <v>30.555555555555557</v>
      </c>
      <c r="Y28" s="7">
        <f t="shared" si="15"/>
        <v>28.18181818181818</v>
      </c>
      <c r="Z28" s="7">
        <f t="shared" si="19"/>
        <v>21.052631578947366</v>
      </c>
      <c r="AA28" s="7">
        <f t="shared" si="21"/>
        <v>18.348623853211009</v>
      </c>
      <c r="AB28" s="14">
        <f t="shared" si="10"/>
        <v>25.665626769724806</v>
      </c>
    </row>
    <row r="29" spans="1:28" x14ac:dyDescent="0.25">
      <c r="A29" s="7" t="s">
        <v>162</v>
      </c>
      <c r="B29" s="28" t="s">
        <v>163</v>
      </c>
      <c r="C29" s="9">
        <v>32</v>
      </c>
      <c r="D29" s="8">
        <v>22</v>
      </c>
      <c r="E29" s="9">
        <v>60</v>
      </c>
      <c r="F29" s="8">
        <v>80</v>
      </c>
      <c r="G29" s="9">
        <v>51</v>
      </c>
      <c r="H29" s="8">
        <v>49</v>
      </c>
      <c r="I29" s="9">
        <v>15</v>
      </c>
      <c r="J29" s="11">
        <v>36</v>
      </c>
      <c r="K29" s="12">
        <v>18</v>
      </c>
      <c r="L29" s="11">
        <v>23</v>
      </c>
      <c r="M29" s="11">
        <v>27</v>
      </c>
      <c r="N29" s="7">
        <f t="shared" si="0"/>
        <v>10</v>
      </c>
      <c r="O29" s="13">
        <f t="shared" si="1"/>
        <v>38.1</v>
      </c>
      <c r="P29" s="11">
        <f t="shared" si="12"/>
        <v>28</v>
      </c>
      <c r="Q29" s="25">
        <f t="shared" si="16"/>
        <v>20.181427105138031</v>
      </c>
      <c r="R29" s="7">
        <f t="shared" si="11"/>
        <v>44</v>
      </c>
      <c r="S29" s="8">
        <f t="shared" si="3"/>
        <v>11.76470588235294</v>
      </c>
      <c r="T29" s="7">
        <f t="shared" si="17"/>
        <v>45.112781954887218</v>
      </c>
      <c r="U29" s="8">
        <f t="shared" si="20"/>
        <v>52.980132450331126</v>
      </c>
      <c r="V29" s="7">
        <f t="shared" si="5"/>
        <v>29.142857142857142</v>
      </c>
      <c r="W29" s="8">
        <f t="shared" si="18"/>
        <v>30.246913580246915</v>
      </c>
      <c r="X29" s="7">
        <f t="shared" si="7"/>
        <v>10.416666666666668</v>
      </c>
      <c r="Y29" s="7">
        <f t="shared" si="15"/>
        <v>32.727272727272727</v>
      </c>
      <c r="Z29" s="7">
        <f t="shared" si="19"/>
        <v>13.533834586466165</v>
      </c>
      <c r="AA29" s="7">
        <f t="shared" si="21"/>
        <v>21.100917431192663</v>
      </c>
      <c r="AB29" s="14">
        <f t="shared" si="10"/>
        <v>27.447342491363727</v>
      </c>
    </row>
    <row r="30" spans="1:28" x14ac:dyDescent="0.25">
      <c r="A30" s="7" t="s">
        <v>244</v>
      </c>
      <c r="B30" s="27" t="s">
        <v>245</v>
      </c>
      <c r="C30" s="9">
        <v>47</v>
      </c>
      <c r="D30" s="10">
        <v>41</v>
      </c>
      <c r="E30" s="9">
        <v>83</v>
      </c>
      <c r="F30" s="8">
        <v>79</v>
      </c>
      <c r="G30" s="9">
        <v>29</v>
      </c>
      <c r="H30" s="8">
        <v>4</v>
      </c>
      <c r="I30" s="9">
        <v>34</v>
      </c>
      <c r="J30" s="11">
        <v>25</v>
      </c>
      <c r="K30" s="12">
        <v>24</v>
      </c>
      <c r="L30" s="11">
        <v>30</v>
      </c>
      <c r="M30" s="11">
        <v>34</v>
      </c>
      <c r="N30" s="7">
        <f t="shared" si="0"/>
        <v>10</v>
      </c>
      <c r="O30" s="13">
        <f t="shared" si="1"/>
        <v>38.299999999999997</v>
      </c>
      <c r="P30" s="11">
        <f t="shared" si="12"/>
        <v>29</v>
      </c>
      <c r="Q30" s="25">
        <f t="shared" si="16"/>
        <v>23.263920563825867</v>
      </c>
      <c r="R30" s="7">
        <f t="shared" si="11"/>
        <v>59</v>
      </c>
      <c r="S30" s="8">
        <f t="shared" si="3"/>
        <v>21.925133689839569</v>
      </c>
      <c r="T30" s="7">
        <f t="shared" si="17"/>
        <v>62.406015037593988</v>
      </c>
      <c r="U30" s="8">
        <f t="shared" si="20"/>
        <v>52.317880794701985</v>
      </c>
      <c r="V30" s="7">
        <f t="shared" si="5"/>
        <v>16.571428571428569</v>
      </c>
      <c r="W30" s="8">
        <f t="shared" si="18"/>
        <v>2.4691358024691357</v>
      </c>
      <c r="X30" s="7">
        <f t="shared" si="7"/>
        <v>23.611111111111111</v>
      </c>
      <c r="Y30" s="7">
        <f t="shared" si="15"/>
        <v>22.727272727272727</v>
      </c>
      <c r="Z30" s="7">
        <f t="shared" si="19"/>
        <v>18.045112781954884</v>
      </c>
      <c r="AA30" s="7">
        <f t="shared" si="21"/>
        <v>27.522935779816514</v>
      </c>
      <c r="AB30" s="14">
        <f t="shared" si="10"/>
        <v>27.510669588465387</v>
      </c>
    </row>
    <row r="31" spans="1:28" x14ac:dyDescent="0.25">
      <c r="A31" s="7" t="s">
        <v>307</v>
      </c>
      <c r="B31" s="27" t="s">
        <v>308</v>
      </c>
      <c r="C31" s="17">
        <v>63</v>
      </c>
      <c r="D31" s="10">
        <v>55</v>
      </c>
      <c r="E31" s="9">
        <v>77</v>
      </c>
      <c r="F31" s="8">
        <v>14</v>
      </c>
      <c r="G31" s="7">
        <v>23</v>
      </c>
      <c r="H31" s="8">
        <v>37</v>
      </c>
      <c r="I31" s="9">
        <v>53</v>
      </c>
      <c r="J31" s="11">
        <v>28</v>
      </c>
      <c r="K31" s="12">
        <v>38</v>
      </c>
      <c r="L31" s="11">
        <v>18</v>
      </c>
      <c r="M31" s="11">
        <v>40</v>
      </c>
      <c r="N31" s="7">
        <f t="shared" si="0"/>
        <v>10</v>
      </c>
      <c r="O31" s="13">
        <f t="shared" si="1"/>
        <v>38.299999999999997</v>
      </c>
      <c r="P31" s="11">
        <f t="shared" si="12"/>
        <v>29</v>
      </c>
      <c r="Q31" s="25">
        <f t="shared" si="16"/>
        <v>18.275940468276865</v>
      </c>
      <c r="R31" s="7">
        <f t="shared" si="11"/>
        <v>33</v>
      </c>
      <c r="S31" s="8">
        <f t="shared" si="3"/>
        <v>29.411764705882355</v>
      </c>
      <c r="T31" s="7">
        <f t="shared" si="17"/>
        <v>57.894736842105267</v>
      </c>
      <c r="U31" s="8">
        <f t="shared" si="20"/>
        <v>9.2715231788079464</v>
      </c>
      <c r="V31" s="7">
        <f t="shared" si="5"/>
        <v>13.142857142857142</v>
      </c>
      <c r="W31" s="8">
        <f t="shared" si="18"/>
        <v>22.839506172839506</v>
      </c>
      <c r="X31" s="7">
        <f t="shared" si="7"/>
        <v>36.805555555555557</v>
      </c>
      <c r="Y31" s="7">
        <f t="shared" si="15"/>
        <v>25.454545454545453</v>
      </c>
      <c r="Z31" s="7">
        <f t="shared" si="19"/>
        <v>28.571428571428569</v>
      </c>
      <c r="AA31" s="7">
        <f t="shared" si="21"/>
        <v>16.513761467889911</v>
      </c>
      <c r="AB31" s="14">
        <f t="shared" si="10"/>
        <v>26.65618656576796</v>
      </c>
    </row>
    <row r="32" spans="1:28" x14ac:dyDescent="0.25">
      <c r="A32" s="7" t="s">
        <v>77</v>
      </c>
      <c r="B32" s="27" t="s">
        <v>78</v>
      </c>
      <c r="C32" s="9">
        <v>40</v>
      </c>
      <c r="D32" s="10">
        <v>27</v>
      </c>
      <c r="E32" s="9">
        <v>125</v>
      </c>
      <c r="F32" s="8">
        <v>64</v>
      </c>
      <c r="G32" s="7">
        <v>42</v>
      </c>
      <c r="H32" s="8">
        <v>7</v>
      </c>
      <c r="I32" s="9">
        <v>29</v>
      </c>
      <c r="J32" s="11">
        <v>26</v>
      </c>
      <c r="K32" s="12">
        <v>26</v>
      </c>
      <c r="L32" s="11">
        <v>28</v>
      </c>
      <c r="M32" s="11">
        <v>15</v>
      </c>
      <c r="N32" s="7">
        <f t="shared" si="0"/>
        <v>10</v>
      </c>
      <c r="O32" s="13">
        <f t="shared" si="1"/>
        <v>38.9</v>
      </c>
      <c r="P32" s="11">
        <f t="shared" si="12"/>
        <v>31</v>
      </c>
      <c r="Q32" s="25">
        <f t="shared" si="16"/>
        <v>32.144828510975138</v>
      </c>
      <c r="R32" s="7">
        <f t="shared" si="11"/>
        <v>111</v>
      </c>
      <c r="S32" s="8">
        <f t="shared" si="3"/>
        <v>14.438502673796791</v>
      </c>
      <c r="T32" s="7">
        <f t="shared" si="17"/>
        <v>93.984962406015043</v>
      </c>
      <c r="U32" s="8">
        <f t="shared" si="20"/>
        <v>42.384105960264904</v>
      </c>
      <c r="V32" s="7">
        <f t="shared" si="5"/>
        <v>24</v>
      </c>
      <c r="W32" s="8">
        <f t="shared" si="18"/>
        <v>4.3209876543209873</v>
      </c>
      <c r="X32" s="7">
        <f t="shared" si="7"/>
        <v>20.138888888888889</v>
      </c>
      <c r="Y32" s="7">
        <f t="shared" si="15"/>
        <v>23.636363636363637</v>
      </c>
      <c r="Z32" s="7">
        <f t="shared" si="19"/>
        <v>19.548872180451127</v>
      </c>
      <c r="AA32" s="7">
        <f t="shared" si="21"/>
        <v>25.688073394495415</v>
      </c>
      <c r="AB32" s="14">
        <f t="shared" si="10"/>
        <v>29.793417421621864</v>
      </c>
    </row>
    <row r="33" spans="1:28" x14ac:dyDescent="0.25">
      <c r="A33" s="7" t="s">
        <v>147</v>
      </c>
      <c r="B33" s="27" t="s">
        <v>148</v>
      </c>
      <c r="C33" s="9">
        <v>35</v>
      </c>
      <c r="D33" s="10">
        <v>28</v>
      </c>
      <c r="E33" s="9">
        <v>68</v>
      </c>
      <c r="F33" s="8">
        <v>60</v>
      </c>
      <c r="G33" s="9">
        <v>54</v>
      </c>
      <c r="H33" s="8">
        <v>38</v>
      </c>
      <c r="I33" s="9">
        <v>31</v>
      </c>
      <c r="J33" s="11">
        <v>30</v>
      </c>
      <c r="K33" s="12">
        <v>21</v>
      </c>
      <c r="L33" s="11">
        <v>36</v>
      </c>
      <c r="M33" s="11">
        <v>35</v>
      </c>
      <c r="N33" s="7">
        <f t="shared" si="0"/>
        <v>10</v>
      </c>
      <c r="O33" s="13">
        <f t="shared" si="1"/>
        <v>40.1</v>
      </c>
      <c r="P33" s="11">
        <f t="shared" si="12"/>
        <v>32</v>
      </c>
      <c r="Q33" s="25">
        <f t="shared" si="16"/>
        <v>14.528936643815335</v>
      </c>
      <c r="R33" s="7">
        <f t="shared" si="11"/>
        <v>23</v>
      </c>
      <c r="S33" s="8">
        <f t="shared" si="3"/>
        <v>14.973262032085561</v>
      </c>
      <c r="T33" s="7">
        <f t="shared" si="17"/>
        <v>51.127819548872175</v>
      </c>
      <c r="U33" s="8">
        <f t="shared" si="20"/>
        <v>39.735099337748345</v>
      </c>
      <c r="V33" s="7">
        <f t="shared" si="5"/>
        <v>30.857142857142854</v>
      </c>
      <c r="W33" s="8">
        <f t="shared" si="18"/>
        <v>23.456790123456788</v>
      </c>
      <c r="X33" s="7">
        <f t="shared" si="7"/>
        <v>21.527777777777779</v>
      </c>
      <c r="Y33" s="7">
        <f t="shared" si="15"/>
        <v>27.27272727272727</v>
      </c>
      <c r="Z33" s="7">
        <f t="shared" si="19"/>
        <v>15.789473684210526</v>
      </c>
      <c r="AA33" s="7">
        <f t="shared" si="21"/>
        <v>33.027522935779821</v>
      </c>
      <c r="AB33" s="14">
        <f t="shared" si="10"/>
        <v>28.64084617442235</v>
      </c>
    </row>
    <row r="34" spans="1:28" x14ac:dyDescent="0.25">
      <c r="A34" s="7" t="s">
        <v>72</v>
      </c>
      <c r="B34" s="27" t="s">
        <v>398</v>
      </c>
      <c r="C34" s="9">
        <v>81</v>
      </c>
      <c r="D34" s="10">
        <v>63</v>
      </c>
      <c r="E34" s="9">
        <v>62</v>
      </c>
      <c r="F34" s="8">
        <v>1</v>
      </c>
      <c r="G34" s="7">
        <v>38</v>
      </c>
      <c r="H34" s="8">
        <v>40</v>
      </c>
      <c r="I34" s="9">
        <v>55</v>
      </c>
      <c r="J34" s="11">
        <v>29</v>
      </c>
      <c r="K34" s="12">
        <v>33</v>
      </c>
      <c r="L34" s="11">
        <v>31</v>
      </c>
      <c r="M34" s="11">
        <v>53</v>
      </c>
      <c r="N34" s="7">
        <f t="shared" ref="N34:N57" si="22">COUNTA(D34:M34)</f>
        <v>10</v>
      </c>
      <c r="O34" s="13">
        <f t="shared" ref="O34:O65" si="23">IF(N34&gt;5,AVERAGE(D34:M34),"n/a")</f>
        <v>40.5</v>
      </c>
      <c r="P34" s="11">
        <f t="shared" si="12"/>
        <v>33</v>
      </c>
      <c r="Q34" s="25">
        <f t="shared" si="16"/>
        <v>17.833956375409244</v>
      </c>
      <c r="R34" s="7">
        <f t="shared" si="11"/>
        <v>31</v>
      </c>
      <c r="S34" s="8">
        <f t="shared" ref="S34:S65" si="24">(D34/187)*100</f>
        <v>33.689839572192511</v>
      </c>
      <c r="T34" s="7">
        <f t="shared" si="17"/>
        <v>46.616541353383454</v>
      </c>
      <c r="U34" s="8">
        <f t="shared" si="20"/>
        <v>0.66225165562913912</v>
      </c>
      <c r="V34" s="7">
        <f t="shared" ref="V34:V65" si="25">(G34/175)*100</f>
        <v>21.714285714285715</v>
      </c>
      <c r="W34" s="8">
        <f t="shared" si="18"/>
        <v>24.691358024691358</v>
      </c>
      <c r="X34" s="7">
        <f t="shared" ref="X34:X65" si="26">(I34/144)*100</f>
        <v>38.194444444444443</v>
      </c>
      <c r="Y34" s="7">
        <f t="shared" si="15"/>
        <v>26.36363636363636</v>
      </c>
      <c r="Z34" s="7">
        <f t="shared" si="19"/>
        <v>24.81203007518797</v>
      </c>
      <c r="AA34" s="7">
        <f t="shared" si="21"/>
        <v>28.440366972477065</v>
      </c>
      <c r="AB34" s="14">
        <f t="shared" ref="AB34:AB65" si="27">IF(N34&gt;5,AVERAGE(S34:AA34),"n/a")</f>
        <v>27.242750463992007</v>
      </c>
    </row>
    <row r="35" spans="1:28" x14ac:dyDescent="0.25">
      <c r="A35" s="7" t="s">
        <v>271</v>
      </c>
      <c r="B35" s="27" t="s">
        <v>272</v>
      </c>
      <c r="C35" s="9">
        <v>42</v>
      </c>
      <c r="D35" s="10">
        <v>38</v>
      </c>
      <c r="E35" s="9">
        <v>88</v>
      </c>
      <c r="F35" s="8">
        <v>59</v>
      </c>
      <c r="G35" s="7">
        <v>54</v>
      </c>
      <c r="H35" s="8">
        <v>22</v>
      </c>
      <c r="I35" s="9">
        <v>41</v>
      </c>
      <c r="J35" s="11">
        <v>35</v>
      </c>
      <c r="K35" s="12">
        <v>35</v>
      </c>
      <c r="L35" s="11">
        <v>34</v>
      </c>
      <c r="M35" s="11">
        <v>26</v>
      </c>
      <c r="N35" s="7">
        <f t="shared" si="22"/>
        <v>10</v>
      </c>
      <c r="O35" s="13">
        <f t="shared" si="23"/>
        <v>43.2</v>
      </c>
      <c r="P35" s="11">
        <f t="shared" si="12"/>
        <v>34</v>
      </c>
      <c r="Q35" s="25">
        <f t="shared" si="16"/>
        <v>18.356470248934023</v>
      </c>
      <c r="R35" s="7">
        <f t="shared" si="11"/>
        <v>35</v>
      </c>
      <c r="S35" s="8">
        <f t="shared" si="24"/>
        <v>20.320855614973262</v>
      </c>
      <c r="T35" s="7">
        <f t="shared" si="17"/>
        <v>66.165413533834581</v>
      </c>
      <c r="U35" s="8">
        <f t="shared" si="20"/>
        <v>39.072847682119203</v>
      </c>
      <c r="V35" s="7">
        <f t="shared" si="25"/>
        <v>30.857142857142854</v>
      </c>
      <c r="W35" s="8">
        <f t="shared" si="18"/>
        <v>13.580246913580247</v>
      </c>
      <c r="X35" s="7">
        <f t="shared" si="26"/>
        <v>28.472222222222221</v>
      </c>
      <c r="Y35" s="7">
        <f t="shared" si="15"/>
        <v>31.818181818181817</v>
      </c>
      <c r="Z35" s="7">
        <f t="shared" si="19"/>
        <v>26.315789473684209</v>
      </c>
      <c r="AA35" s="7">
        <f t="shared" si="21"/>
        <v>31.192660550458719</v>
      </c>
      <c r="AB35" s="14">
        <f t="shared" si="27"/>
        <v>31.97726229624412</v>
      </c>
    </row>
    <row r="36" spans="1:28" x14ac:dyDescent="0.25">
      <c r="A36" s="7" t="s">
        <v>95</v>
      </c>
      <c r="B36" s="27" t="s">
        <v>96</v>
      </c>
      <c r="C36" s="9">
        <v>44</v>
      </c>
      <c r="D36" s="10">
        <v>30</v>
      </c>
      <c r="E36" s="9">
        <v>109</v>
      </c>
      <c r="F36" s="8">
        <v>118</v>
      </c>
      <c r="G36" s="7">
        <v>21</v>
      </c>
      <c r="H36" s="8">
        <v>33</v>
      </c>
      <c r="I36" s="9">
        <v>32</v>
      </c>
      <c r="J36" s="11">
        <v>27</v>
      </c>
      <c r="K36" s="12">
        <v>27</v>
      </c>
      <c r="L36" s="11">
        <v>17</v>
      </c>
      <c r="M36" s="11">
        <v>21</v>
      </c>
      <c r="N36" s="7">
        <f t="shared" si="22"/>
        <v>10</v>
      </c>
      <c r="O36" s="13">
        <f t="shared" si="23"/>
        <v>43.5</v>
      </c>
      <c r="P36" s="11">
        <f t="shared" si="12"/>
        <v>35</v>
      </c>
      <c r="Q36" s="25">
        <f t="shared" si="16"/>
        <v>35.389970330589428</v>
      </c>
      <c r="R36" s="7">
        <f t="shared" si="11"/>
        <v>126</v>
      </c>
      <c r="S36" s="8">
        <f t="shared" si="24"/>
        <v>16.042780748663102</v>
      </c>
      <c r="T36" s="7">
        <f t="shared" si="17"/>
        <v>81.954887218045116</v>
      </c>
      <c r="U36" s="8">
        <f t="shared" si="20"/>
        <v>78.145695364238406</v>
      </c>
      <c r="V36" s="7">
        <f t="shared" si="25"/>
        <v>12</v>
      </c>
      <c r="W36" s="8">
        <f t="shared" si="18"/>
        <v>20.37037037037037</v>
      </c>
      <c r="X36" s="7">
        <f t="shared" si="26"/>
        <v>22.222222222222221</v>
      </c>
      <c r="Y36" s="7">
        <f t="shared" si="15"/>
        <v>24.545454545454547</v>
      </c>
      <c r="Z36" s="7">
        <f t="shared" si="19"/>
        <v>20.300751879699249</v>
      </c>
      <c r="AA36" s="7">
        <f t="shared" si="21"/>
        <v>15.596330275229359</v>
      </c>
      <c r="AB36" s="14">
        <f t="shared" si="27"/>
        <v>32.353165847102488</v>
      </c>
    </row>
    <row r="37" spans="1:28" x14ac:dyDescent="0.25">
      <c r="A37" s="7" t="s">
        <v>248</v>
      </c>
      <c r="B37" s="27" t="s">
        <v>395</v>
      </c>
      <c r="C37" s="9">
        <v>1</v>
      </c>
      <c r="D37" s="8">
        <v>37</v>
      </c>
      <c r="E37" s="7"/>
      <c r="F37" s="8"/>
      <c r="G37" s="9">
        <v>29</v>
      </c>
      <c r="H37" s="8">
        <v>56</v>
      </c>
      <c r="I37" s="9">
        <v>30</v>
      </c>
      <c r="J37" s="11">
        <v>47</v>
      </c>
      <c r="K37" s="12">
        <v>57</v>
      </c>
      <c r="L37" s="11"/>
      <c r="M37" s="11">
        <v>49</v>
      </c>
      <c r="N37" s="7">
        <f t="shared" si="22"/>
        <v>7</v>
      </c>
      <c r="O37" s="13">
        <f t="shared" si="23"/>
        <v>43.571428571428569</v>
      </c>
      <c r="P37" s="11">
        <f t="shared" si="12"/>
        <v>36</v>
      </c>
      <c r="Q37" s="25">
        <f>IF(N37&gt;5,_xlfn.STDEV.P(D37:L37),"n/a")</f>
        <v>11.411495179082459</v>
      </c>
      <c r="R37" s="7">
        <f t="shared" si="11"/>
        <v>16</v>
      </c>
      <c r="S37" s="8">
        <f t="shared" si="24"/>
        <v>19.786096256684495</v>
      </c>
      <c r="T37" s="7"/>
      <c r="U37" s="8"/>
      <c r="V37" s="7">
        <f t="shared" si="25"/>
        <v>16.571428571428569</v>
      </c>
      <c r="W37" s="8">
        <f t="shared" si="18"/>
        <v>34.567901234567898</v>
      </c>
      <c r="X37" s="7">
        <f t="shared" si="26"/>
        <v>20.833333333333336</v>
      </c>
      <c r="Y37" s="7">
        <f t="shared" si="15"/>
        <v>42.727272727272727</v>
      </c>
      <c r="Z37" s="7">
        <f t="shared" si="19"/>
        <v>42.857142857142854</v>
      </c>
      <c r="AA37" s="7"/>
      <c r="AB37" s="7">
        <f t="shared" si="27"/>
        <v>29.557195830071649</v>
      </c>
    </row>
    <row r="38" spans="1:28" x14ac:dyDescent="0.25">
      <c r="A38" s="7" t="s">
        <v>242</v>
      </c>
      <c r="B38" s="27" t="s">
        <v>243</v>
      </c>
      <c r="C38" s="9">
        <v>48</v>
      </c>
      <c r="D38" s="10">
        <v>33</v>
      </c>
      <c r="E38" s="9">
        <v>112</v>
      </c>
      <c r="F38" s="8">
        <v>62</v>
      </c>
      <c r="G38" s="9">
        <v>36</v>
      </c>
      <c r="H38" s="8">
        <v>32</v>
      </c>
      <c r="I38" s="9">
        <v>37</v>
      </c>
      <c r="J38" s="11">
        <v>32</v>
      </c>
      <c r="K38" s="12">
        <v>32</v>
      </c>
      <c r="L38" s="11">
        <v>29</v>
      </c>
      <c r="M38" s="11">
        <v>38</v>
      </c>
      <c r="N38" s="7">
        <f t="shared" si="22"/>
        <v>10</v>
      </c>
      <c r="O38" s="13">
        <f t="shared" si="23"/>
        <v>44.3</v>
      </c>
      <c r="P38" s="11">
        <f t="shared" si="12"/>
        <v>37</v>
      </c>
      <c r="Q38" s="25">
        <f t="shared" ref="Q38:Q57" si="28">IF(N38&gt;5,_xlfn.STDEV.P(D38:M38),"n/a")</f>
        <v>24.236542657730702</v>
      </c>
      <c r="R38" s="7">
        <f t="shared" si="11"/>
        <v>65</v>
      </c>
      <c r="S38" s="8">
        <f t="shared" si="24"/>
        <v>17.647058823529413</v>
      </c>
      <c r="T38" s="7">
        <f>(E38/133)*100</f>
        <v>84.210526315789465</v>
      </c>
      <c r="U38" s="8">
        <f t="shared" ref="U38:U52" si="29">(F38/151)*100</f>
        <v>41.059602649006621</v>
      </c>
      <c r="V38" s="7">
        <f t="shared" si="25"/>
        <v>20.571428571428569</v>
      </c>
      <c r="W38" s="8">
        <f t="shared" si="18"/>
        <v>19.753086419753085</v>
      </c>
      <c r="X38" s="7">
        <f t="shared" si="26"/>
        <v>25.694444444444443</v>
      </c>
      <c r="Y38" s="7">
        <f t="shared" si="15"/>
        <v>29.09090909090909</v>
      </c>
      <c r="Z38" s="7">
        <f t="shared" si="19"/>
        <v>24.060150375939848</v>
      </c>
      <c r="AA38" s="7">
        <f>(L38/109)*100</f>
        <v>26.605504587155966</v>
      </c>
      <c r="AB38" s="14">
        <f t="shared" si="27"/>
        <v>32.076967919772947</v>
      </c>
    </row>
    <row r="39" spans="1:28" x14ac:dyDescent="0.25">
      <c r="A39" s="7" t="s">
        <v>145</v>
      </c>
      <c r="B39" s="27" t="s">
        <v>146</v>
      </c>
      <c r="C39" s="9">
        <v>38</v>
      </c>
      <c r="D39" s="10">
        <v>22</v>
      </c>
      <c r="E39" s="9"/>
      <c r="F39" s="8">
        <v>54</v>
      </c>
      <c r="G39" s="9">
        <v>32</v>
      </c>
      <c r="H39" s="8">
        <v>146</v>
      </c>
      <c r="I39" s="9">
        <v>20</v>
      </c>
      <c r="J39" s="11">
        <v>38</v>
      </c>
      <c r="K39" s="12">
        <v>30</v>
      </c>
      <c r="L39" s="11"/>
      <c r="M39" s="11">
        <v>29</v>
      </c>
      <c r="N39" s="7">
        <f t="shared" si="22"/>
        <v>8</v>
      </c>
      <c r="O39" s="13">
        <f t="shared" si="23"/>
        <v>46.375</v>
      </c>
      <c r="P39" s="11">
        <f t="shared" si="12"/>
        <v>38</v>
      </c>
      <c r="Q39" s="25">
        <f t="shared" si="28"/>
        <v>38.922800194744468</v>
      </c>
      <c r="R39" s="7">
        <f t="shared" si="11"/>
        <v>137</v>
      </c>
      <c r="S39" s="8">
        <f t="shared" si="24"/>
        <v>11.76470588235294</v>
      </c>
      <c r="T39" s="7"/>
      <c r="U39" s="8">
        <f t="shared" si="29"/>
        <v>35.76158940397351</v>
      </c>
      <c r="V39" s="7">
        <f t="shared" si="25"/>
        <v>18.285714285714285</v>
      </c>
      <c r="W39" s="8">
        <f t="shared" si="18"/>
        <v>90.123456790123456</v>
      </c>
      <c r="X39" s="7">
        <f t="shared" si="26"/>
        <v>13.888888888888889</v>
      </c>
      <c r="Y39" s="7">
        <f t="shared" si="15"/>
        <v>34.545454545454547</v>
      </c>
      <c r="Z39" s="7">
        <f t="shared" si="19"/>
        <v>22.556390977443609</v>
      </c>
      <c r="AA39" s="7"/>
      <c r="AB39" s="14">
        <f t="shared" si="27"/>
        <v>32.418028681993036</v>
      </c>
    </row>
    <row r="40" spans="1:28" x14ac:dyDescent="0.25">
      <c r="A40" s="7" t="s">
        <v>208</v>
      </c>
      <c r="B40" s="27" t="s">
        <v>209</v>
      </c>
      <c r="C40" s="9">
        <v>65</v>
      </c>
      <c r="D40" s="10">
        <v>65</v>
      </c>
      <c r="E40" s="7">
        <v>25</v>
      </c>
      <c r="F40" s="8">
        <v>63</v>
      </c>
      <c r="G40" s="9">
        <v>54</v>
      </c>
      <c r="H40" s="8">
        <v>20</v>
      </c>
      <c r="I40" s="9">
        <v>49</v>
      </c>
      <c r="J40" s="11">
        <v>34</v>
      </c>
      <c r="K40" s="12">
        <v>43</v>
      </c>
      <c r="L40" s="11"/>
      <c r="M40" s="11">
        <v>69</v>
      </c>
      <c r="N40" s="7">
        <f t="shared" si="22"/>
        <v>9</v>
      </c>
      <c r="O40" s="13">
        <f t="shared" si="23"/>
        <v>46.888888888888886</v>
      </c>
      <c r="P40" s="11">
        <f t="shared" si="12"/>
        <v>39</v>
      </c>
      <c r="Q40" s="25">
        <f t="shared" si="28"/>
        <v>16.716222622513499</v>
      </c>
      <c r="R40" s="7">
        <f t="shared" si="11"/>
        <v>29</v>
      </c>
      <c r="S40" s="8">
        <f t="shared" si="24"/>
        <v>34.759358288770052</v>
      </c>
      <c r="T40" s="7">
        <f>(E40/133)*100</f>
        <v>18.796992481203006</v>
      </c>
      <c r="U40" s="8">
        <f t="shared" si="29"/>
        <v>41.721854304635762</v>
      </c>
      <c r="V40" s="7">
        <f t="shared" si="25"/>
        <v>30.857142857142854</v>
      </c>
      <c r="W40" s="8">
        <f t="shared" si="18"/>
        <v>12.345679012345679</v>
      </c>
      <c r="X40" s="7">
        <f t="shared" si="26"/>
        <v>34.027777777777779</v>
      </c>
      <c r="Y40" s="7"/>
      <c r="Z40" s="7">
        <f t="shared" si="19"/>
        <v>32.330827067669169</v>
      </c>
      <c r="AA40" s="7"/>
      <c r="AB40" s="14">
        <f t="shared" si="27"/>
        <v>29.262804541363469</v>
      </c>
    </row>
    <row r="41" spans="1:28" x14ac:dyDescent="0.25">
      <c r="A41" s="7" t="s">
        <v>212</v>
      </c>
      <c r="B41" s="27" t="s">
        <v>213</v>
      </c>
      <c r="C41" s="9">
        <v>50</v>
      </c>
      <c r="D41" s="10">
        <v>57</v>
      </c>
      <c r="E41" s="9"/>
      <c r="F41" s="8">
        <v>46</v>
      </c>
      <c r="G41" s="9">
        <v>62</v>
      </c>
      <c r="H41" s="8">
        <v>25</v>
      </c>
      <c r="I41" s="9">
        <v>25</v>
      </c>
      <c r="J41" s="11">
        <v>42</v>
      </c>
      <c r="K41" s="12">
        <v>50</v>
      </c>
      <c r="L41" s="11">
        <v>68</v>
      </c>
      <c r="M41" s="11">
        <v>63</v>
      </c>
      <c r="N41" s="7">
        <f t="shared" si="22"/>
        <v>9</v>
      </c>
      <c r="O41" s="13">
        <f t="shared" si="23"/>
        <v>48.666666666666664</v>
      </c>
      <c r="P41" s="11">
        <f t="shared" si="12"/>
        <v>40</v>
      </c>
      <c r="Q41" s="25">
        <f t="shared" si="28"/>
        <v>14.907119849998598</v>
      </c>
      <c r="R41" s="7">
        <f t="shared" si="11"/>
        <v>25</v>
      </c>
      <c r="S41" s="8">
        <f t="shared" si="24"/>
        <v>30.481283422459892</v>
      </c>
      <c r="T41" s="7"/>
      <c r="U41" s="8">
        <f t="shared" si="29"/>
        <v>30.463576158940398</v>
      </c>
      <c r="V41" s="7">
        <f t="shared" si="25"/>
        <v>35.428571428571423</v>
      </c>
      <c r="W41" s="8">
        <f t="shared" si="18"/>
        <v>15.432098765432098</v>
      </c>
      <c r="X41" s="7">
        <f t="shared" si="26"/>
        <v>17.361111111111111</v>
      </c>
      <c r="Y41" s="7">
        <f t="shared" ref="Y41:Y48" si="30">(J41/110)*100</f>
        <v>38.181818181818187</v>
      </c>
      <c r="Z41" s="7">
        <f t="shared" si="19"/>
        <v>37.593984962406012</v>
      </c>
      <c r="AA41" s="7">
        <f t="shared" ref="AA41:AA51" si="31">(L41/109)*100</f>
        <v>62.385321100917437</v>
      </c>
      <c r="AB41" s="14">
        <f t="shared" si="27"/>
        <v>33.415970641457072</v>
      </c>
    </row>
    <row r="42" spans="1:28" x14ac:dyDescent="0.25">
      <c r="A42" s="7" t="s">
        <v>131</v>
      </c>
      <c r="B42" s="27" t="s">
        <v>132</v>
      </c>
      <c r="C42" s="9">
        <v>49</v>
      </c>
      <c r="D42" s="10">
        <v>45</v>
      </c>
      <c r="E42" s="7">
        <v>120</v>
      </c>
      <c r="F42" s="8">
        <v>69</v>
      </c>
      <c r="G42" s="9">
        <v>66</v>
      </c>
      <c r="H42" s="8">
        <v>17</v>
      </c>
      <c r="I42" s="9">
        <v>48</v>
      </c>
      <c r="J42" s="11">
        <v>45</v>
      </c>
      <c r="K42" s="12">
        <v>36</v>
      </c>
      <c r="L42" s="11">
        <v>27</v>
      </c>
      <c r="M42" s="11">
        <v>24</v>
      </c>
      <c r="N42" s="7">
        <f t="shared" si="22"/>
        <v>10</v>
      </c>
      <c r="O42" s="13">
        <f t="shared" si="23"/>
        <v>49.7</v>
      </c>
      <c r="P42" s="11">
        <f t="shared" si="12"/>
        <v>41</v>
      </c>
      <c r="Q42" s="25">
        <f t="shared" si="28"/>
        <v>28.390315250098933</v>
      </c>
      <c r="R42" s="7">
        <f t="shared" si="11"/>
        <v>90</v>
      </c>
      <c r="S42" s="8">
        <f t="shared" si="24"/>
        <v>24.064171122994651</v>
      </c>
      <c r="T42" s="7">
        <f t="shared" ref="T42:T48" si="32">(E42/133)*100</f>
        <v>90.225563909774436</v>
      </c>
      <c r="U42" s="8">
        <f t="shared" si="29"/>
        <v>45.695364238410598</v>
      </c>
      <c r="V42" s="7">
        <f t="shared" si="25"/>
        <v>37.714285714285715</v>
      </c>
      <c r="W42" s="8">
        <f t="shared" si="18"/>
        <v>10.493827160493826</v>
      </c>
      <c r="X42" s="7">
        <f t="shared" si="26"/>
        <v>33.333333333333329</v>
      </c>
      <c r="Y42" s="7">
        <f t="shared" si="30"/>
        <v>40.909090909090914</v>
      </c>
      <c r="Z42" s="7">
        <f t="shared" si="19"/>
        <v>27.06766917293233</v>
      </c>
      <c r="AA42" s="7">
        <f t="shared" si="31"/>
        <v>24.770642201834864</v>
      </c>
      <c r="AB42" s="14">
        <f t="shared" si="27"/>
        <v>37.141549751461184</v>
      </c>
    </row>
    <row r="43" spans="1:28" x14ac:dyDescent="0.25">
      <c r="A43" s="7" t="s">
        <v>249</v>
      </c>
      <c r="B43" s="27" t="s">
        <v>250</v>
      </c>
      <c r="C43" s="9">
        <v>61</v>
      </c>
      <c r="D43" s="10">
        <v>52</v>
      </c>
      <c r="E43" s="9">
        <v>102</v>
      </c>
      <c r="F43" s="8">
        <v>55</v>
      </c>
      <c r="G43" s="9">
        <v>59</v>
      </c>
      <c r="H43" s="8">
        <v>24</v>
      </c>
      <c r="I43" s="9">
        <v>52</v>
      </c>
      <c r="J43" s="11">
        <v>46</v>
      </c>
      <c r="K43" s="12">
        <v>44</v>
      </c>
      <c r="L43" s="11">
        <v>41</v>
      </c>
      <c r="M43" s="11">
        <v>41</v>
      </c>
      <c r="N43" s="7">
        <f t="shared" si="22"/>
        <v>10</v>
      </c>
      <c r="O43" s="13">
        <f t="shared" si="23"/>
        <v>51.6</v>
      </c>
      <c r="P43" s="11">
        <f t="shared" si="12"/>
        <v>42</v>
      </c>
      <c r="Q43" s="25">
        <f t="shared" si="28"/>
        <v>19.189580506097574</v>
      </c>
      <c r="R43" s="7">
        <f t="shared" si="11"/>
        <v>39</v>
      </c>
      <c r="S43" s="8">
        <f t="shared" si="24"/>
        <v>27.807486631016044</v>
      </c>
      <c r="T43" s="7">
        <f t="shared" si="32"/>
        <v>76.691729323308266</v>
      </c>
      <c r="U43" s="8">
        <f t="shared" si="29"/>
        <v>36.423841059602644</v>
      </c>
      <c r="V43" s="7">
        <f t="shared" si="25"/>
        <v>33.714285714285715</v>
      </c>
      <c r="W43" s="8">
        <f t="shared" si="18"/>
        <v>14.814814814814813</v>
      </c>
      <c r="X43" s="7">
        <f t="shared" si="26"/>
        <v>36.111111111111107</v>
      </c>
      <c r="Y43" s="7">
        <f t="shared" si="30"/>
        <v>41.818181818181813</v>
      </c>
      <c r="Z43" s="7">
        <f t="shared" si="19"/>
        <v>33.082706766917291</v>
      </c>
      <c r="AA43" s="7">
        <f t="shared" si="31"/>
        <v>37.61467889908257</v>
      </c>
      <c r="AB43" s="14">
        <f t="shared" si="27"/>
        <v>37.564315126480025</v>
      </c>
    </row>
    <row r="44" spans="1:28" x14ac:dyDescent="0.25">
      <c r="A44" s="7" t="s">
        <v>182</v>
      </c>
      <c r="B44" s="27" t="s">
        <v>183</v>
      </c>
      <c r="C44" s="9">
        <v>54</v>
      </c>
      <c r="D44" s="10">
        <v>41</v>
      </c>
      <c r="E44" s="7">
        <v>137</v>
      </c>
      <c r="F44" s="8">
        <v>121</v>
      </c>
      <c r="G44" s="9">
        <v>40</v>
      </c>
      <c r="H44" s="8">
        <v>31</v>
      </c>
      <c r="I44" s="9">
        <v>42</v>
      </c>
      <c r="J44" s="11">
        <v>37</v>
      </c>
      <c r="K44" s="12">
        <v>39</v>
      </c>
      <c r="L44" s="11">
        <v>13</v>
      </c>
      <c r="M44" s="11">
        <v>28</v>
      </c>
      <c r="N44" s="7">
        <f t="shared" si="22"/>
        <v>10</v>
      </c>
      <c r="O44" s="13">
        <f t="shared" si="23"/>
        <v>52.9</v>
      </c>
      <c r="P44" s="11">
        <f t="shared" si="12"/>
        <v>43</v>
      </c>
      <c r="Q44" s="25">
        <f t="shared" si="28"/>
        <v>39.083116559455696</v>
      </c>
      <c r="R44" s="7">
        <f t="shared" si="11"/>
        <v>139</v>
      </c>
      <c r="S44" s="8">
        <f t="shared" si="24"/>
        <v>21.925133689839569</v>
      </c>
      <c r="T44" s="7">
        <f t="shared" si="32"/>
        <v>103.00751879699249</v>
      </c>
      <c r="U44" s="8">
        <f t="shared" si="29"/>
        <v>80.132450331125824</v>
      </c>
      <c r="V44" s="7">
        <f t="shared" si="25"/>
        <v>22.857142857142858</v>
      </c>
      <c r="W44" s="8">
        <f t="shared" si="18"/>
        <v>19.1358024691358</v>
      </c>
      <c r="X44" s="7">
        <f t="shared" si="26"/>
        <v>29.166666666666668</v>
      </c>
      <c r="Y44" s="7">
        <f t="shared" si="30"/>
        <v>33.636363636363633</v>
      </c>
      <c r="Z44" s="7">
        <f t="shared" si="19"/>
        <v>29.323308270676691</v>
      </c>
      <c r="AA44" s="7">
        <f t="shared" si="31"/>
        <v>11.926605504587156</v>
      </c>
      <c r="AB44" s="14">
        <f t="shared" si="27"/>
        <v>39.012332469170076</v>
      </c>
    </row>
    <row r="45" spans="1:28" x14ac:dyDescent="0.25">
      <c r="A45" s="7" t="s">
        <v>178</v>
      </c>
      <c r="B45" s="27" t="s">
        <v>179</v>
      </c>
      <c r="C45" s="9">
        <v>43</v>
      </c>
      <c r="D45" s="10">
        <v>36</v>
      </c>
      <c r="E45" s="7">
        <v>138</v>
      </c>
      <c r="F45" s="8">
        <v>107</v>
      </c>
      <c r="G45" s="9">
        <v>38</v>
      </c>
      <c r="H45" s="8">
        <v>36</v>
      </c>
      <c r="I45" s="9">
        <v>40</v>
      </c>
      <c r="J45" s="11">
        <v>41</v>
      </c>
      <c r="K45" s="12">
        <v>31</v>
      </c>
      <c r="L45" s="11">
        <v>33</v>
      </c>
      <c r="M45" s="11">
        <v>31</v>
      </c>
      <c r="N45" s="7">
        <f t="shared" si="22"/>
        <v>10</v>
      </c>
      <c r="O45" s="13">
        <f t="shared" si="23"/>
        <v>53.1</v>
      </c>
      <c r="P45" s="11">
        <f t="shared" si="12"/>
        <v>44</v>
      </c>
      <c r="Q45" s="25">
        <f t="shared" si="28"/>
        <v>35.53153528909214</v>
      </c>
      <c r="R45" s="7">
        <f t="shared" si="11"/>
        <v>127</v>
      </c>
      <c r="S45" s="8">
        <f t="shared" si="24"/>
        <v>19.251336898395721</v>
      </c>
      <c r="T45" s="7">
        <f t="shared" si="32"/>
        <v>103.75939849624061</v>
      </c>
      <c r="U45" s="8">
        <f t="shared" si="29"/>
        <v>70.860927152317871</v>
      </c>
      <c r="V45" s="7">
        <f t="shared" si="25"/>
        <v>21.714285714285715</v>
      </c>
      <c r="W45" s="8">
        <f t="shared" si="18"/>
        <v>22.222222222222221</v>
      </c>
      <c r="X45" s="7">
        <f t="shared" si="26"/>
        <v>27.777777777777779</v>
      </c>
      <c r="Y45" s="7">
        <f t="shared" si="30"/>
        <v>37.272727272727273</v>
      </c>
      <c r="Z45" s="7">
        <f t="shared" si="19"/>
        <v>23.308270676691727</v>
      </c>
      <c r="AA45" s="7">
        <f t="shared" si="31"/>
        <v>30.275229357798167</v>
      </c>
      <c r="AB45" s="14">
        <f t="shared" si="27"/>
        <v>39.604686174273006</v>
      </c>
    </row>
    <row r="46" spans="1:28" x14ac:dyDescent="0.25">
      <c r="A46" s="7" t="s">
        <v>127</v>
      </c>
      <c r="B46" s="27" t="s">
        <v>128</v>
      </c>
      <c r="C46" s="9">
        <v>62</v>
      </c>
      <c r="D46" s="10">
        <v>46</v>
      </c>
      <c r="E46" s="9">
        <v>132</v>
      </c>
      <c r="F46" s="8">
        <v>47</v>
      </c>
      <c r="G46" s="9">
        <v>57</v>
      </c>
      <c r="H46" s="8">
        <v>27</v>
      </c>
      <c r="I46" s="9">
        <v>68</v>
      </c>
      <c r="J46" s="11">
        <v>43</v>
      </c>
      <c r="K46" s="12">
        <v>37</v>
      </c>
      <c r="L46" s="11">
        <v>39</v>
      </c>
      <c r="M46" s="11">
        <v>36</v>
      </c>
      <c r="N46" s="7">
        <f t="shared" si="22"/>
        <v>10</v>
      </c>
      <c r="O46" s="13">
        <f t="shared" si="23"/>
        <v>53.2</v>
      </c>
      <c r="P46" s="11">
        <f t="shared" si="12"/>
        <v>45</v>
      </c>
      <c r="Q46" s="25">
        <f t="shared" si="28"/>
        <v>28.431672479824329</v>
      </c>
      <c r="R46" s="7">
        <f t="shared" si="11"/>
        <v>91</v>
      </c>
      <c r="S46" s="8">
        <f t="shared" si="24"/>
        <v>24.598930481283425</v>
      </c>
      <c r="T46" s="7">
        <f t="shared" si="32"/>
        <v>99.248120300751879</v>
      </c>
      <c r="U46" s="8">
        <f t="shared" si="29"/>
        <v>31.125827814569533</v>
      </c>
      <c r="V46" s="7">
        <f t="shared" si="25"/>
        <v>32.571428571428577</v>
      </c>
      <c r="W46" s="8">
        <f t="shared" si="18"/>
        <v>16.666666666666664</v>
      </c>
      <c r="X46" s="7">
        <f t="shared" si="26"/>
        <v>47.222222222222221</v>
      </c>
      <c r="Y46" s="7">
        <f t="shared" si="30"/>
        <v>39.090909090909093</v>
      </c>
      <c r="Z46" s="7">
        <f t="shared" si="19"/>
        <v>27.819548872180448</v>
      </c>
      <c r="AA46" s="7">
        <f t="shared" si="31"/>
        <v>35.779816513761467</v>
      </c>
      <c r="AB46" s="14">
        <f t="shared" si="27"/>
        <v>39.347052281530374</v>
      </c>
    </row>
    <row r="47" spans="1:28" x14ac:dyDescent="0.25">
      <c r="A47" s="7" t="s">
        <v>10</v>
      </c>
      <c r="B47" s="27" t="s">
        <v>11</v>
      </c>
      <c r="C47" s="9">
        <v>66</v>
      </c>
      <c r="D47" s="10">
        <v>47</v>
      </c>
      <c r="E47" s="7">
        <v>94</v>
      </c>
      <c r="F47" s="8">
        <v>19</v>
      </c>
      <c r="G47" s="7">
        <v>85</v>
      </c>
      <c r="H47" s="8">
        <v>66</v>
      </c>
      <c r="I47" s="15">
        <v>81</v>
      </c>
      <c r="J47" s="11">
        <v>48</v>
      </c>
      <c r="K47" s="12">
        <v>42</v>
      </c>
      <c r="L47" s="11">
        <v>37</v>
      </c>
      <c r="M47" s="11">
        <v>43</v>
      </c>
      <c r="N47" s="7">
        <f t="shared" si="22"/>
        <v>10</v>
      </c>
      <c r="O47" s="13">
        <f t="shared" si="23"/>
        <v>56.2</v>
      </c>
      <c r="P47" s="11">
        <f t="shared" si="12"/>
        <v>46</v>
      </c>
      <c r="Q47" s="25">
        <f t="shared" si="28"/>
        <v>22.912005586591498</v>
      </c>
      <c r="R47" s="7">
        <f t="shared" si="11"/>
        <v>55</v>
      </c>
      <c r="S47" s="8">
        <f t="shared" si="24"/>
        <v>25.133689839572192</v>
      </c>
      <c r="T47" s="7">
        <f t="shared" si="32"/>
        <v>70.676691729323309</v>
      </c>
      <c r="U47" s="8">
        <f t="shared" si="29"/>
        <v>12.582781456953644</v>
      </c>
      <c r="V47" s="7">
        <f t="shared" si="25"/>
        <v>48.571428571428569</v>
      </c>
      <c r="W47" s="8">
        <f t="shared" si="18"/>
        <v>40.74074074074074</v>
      </c>
      <c r="X47" s="7">
        <f t="shared" si="26"/>
        <v>56.25</v>
      </c>
      <c r="Y47" s="7">
        <f t="shared" si="30"/>
        <v>43.636363636363633</v>
      </c>
      <c r="Z47" s="7">
        <f t="shared" si="19"/>
        <v>31.578947368421051</v>
      </c>
      <c r="AA47" s="7">
        <f t="shared" si="31"/>
        <v>33.944954128440372</v>
      </c>
      <c r="AB47" s="14">
        <f t="shared" si="27"/>
        <v>40.346177496804835</v>
      </c>
    </row>
    <row r="48" spans="1:28" x14ac:dyDescent="0.25">
      <c r="A48" s="7" t="s">
        <v>234</v>
      </c>
      <c r="B48" s="27" t="s">
        <v>235</v>
      </c>
      <c r="C48" s="9">
        <v>59</v>
      </c>
      <c r="D48" s="10">
        <v>66</v>
      </c>
      <c r="E48" s="7">
        <v>78</v>
      </c>
      <c r="F48" s="8">
        <v>6</v>
      </c>
      <c r="G48" s="9">
        <v>96</v>
      </c>
      <c r="H48" s="8">
        <v>50</v>
      </c>
      <c r="I48" s="9">
        <v>64</v>
      </c>
      <c r="J48" s="11">
        <v>40</v>
      </c>
      <c r="K48" s="12">
        <v>51</v>
      </c>
      <c r="L48" s="11">
        <v>44</v>
      </c>
      <c r="M48" s="11">
        <v>70</v>
      </c>
      <c r="N48" s="7">
        <f t="shared" si="22"/>
        <v>10</v>
      </c>
      <c r="O48" s="13">
        <f t="shared" si="23"/>
        <v>56.5</v>
      </c>
      <c r="P48" s="11">
        <f t="shared" si="12"/>
        <v>47</v>
      </c>
      <c r="Q48" s="25">
        <f t="shared" si="28"/>
        <v>23.243278598338918</v>
      </c>
      <c r="R48" s="7">
        <f t="shared" si="11"/>
        <v>58</v>
      </c>
      <c r="S48" s="8">
        <f t="shared" si="24"/>
        <v>35.294117647058826</v>
      </c>
      <c r="T48" s="7">
        <f t="shared" si="32"/>
        <v>58.646616541353382</v>
      </c>
      <c r="U48" s="8">
        <f t="shared" si="29"/>
        <v>3.9735099337748347</v>
      </c>
      <c r="V48" s="7">
        <f t="shared" si="25"/>
        <v>54.857142857142861</v>
      </c>
      <c r="W48" s="8">
        <f t="shared" si="18"/>
        <v>30.864197530864196</v>
      </c>
      <c r="X48" s="7">
        <f t="shared" si="26"/>
        <v>44.444444444444443</v>
      </c>
      <c r="Y48" s="7">
        <f t="shared" si="30"/>
        <v>36.363636363636367</v>
      </c>
      <c r="Z48" s="7">
        <f t="shared" si="19"/>
        <v>38.345864661654133</v>
      </c>
      <c r="AA48" s="7">
        <f t="shared" si="31"/>
        <v>40.366972477064223</v>
      </c>
      <c r="AB48" s="14">
        <f t="shared" si="27"/>
        <v>38.128500272999254</v>
      </c>
    </row>
    <row r="49" spans="1:28" x14ac:dyDescent="0.25">
      <c r="A49" s="7" t="s">
        <v>267</v>
      </c>
      <c r="B49" s="27" t="s">
        <v>268</v>
      </c>
      <c r="C49" s="9">
        <v>86</v>
      </c>
      <c r="D49" s="10">
        <v>67</v>
      </c>
      <c r="E49" s="7"/>
      <c r="F49" s="8">
        <v>52</v>
      </c>
      <c r="G49" s="7">
        <v>77</v>
      </c>
      <c r="H49" s="8">
        <v>54</v>
      </c>
      <c r="I49" s="9">
        <v>65</v>
      </c>
      <c r="J49" s="11">
        <v>58</v>
      </c>
      <c r="K49" s="12">
        <v>47</v>
      </c>
      <c r="L49" s="11">
        <v>54</v>
      </c>
      <c r="M49" s="11">
        <v>39</v>
      </c>
      <c r="N49" s="7">
        <f t="shared" si="22"/>
        <v>9</v>
      </c>
      <c r="O49" s="13">
        <f t="shared" si="23"/>
        <v>57</v>
      </c>
      <c r="P49" s="11">
        <f t="shared" si="12"/>
        <v>48</v>
      </c>
      <c r="Q49" s="25">
        <f t="shared" si="28"/>
        <v>10.708252269472673</v>
      </c>
      <c r="R49" s="7">
        <f t="shared" si="11"/>
        <v>7</v>
      </c>
      <c r="S49" s="8">
        <f t="shared" si="24"/>
        <v>35.828877005347593</v>
      </c>
      <c r="T49" s="7"/>
      <c r="U49" s="8">
        <f t="shared" si="29"/>
        <v>34.437086092715234</v>
      </c>
      <c r="V49" s="7">
        <f t="shared" si="25"/>
        <v>44</v>
      </c>
      <c r="W49" s="8">
        <f t="shared" si="18"/>
        <v>33.333333333333329</v>
      </c>
      <c r="X49" s="7">
        <f t="shared" si="26"/>
        <v>45.138888888888893</v>
      </c>
      <c r="Y49" s="7"/>
      <c r="Z49" s="7">
        <f t="shared" si="19"/>
        <v>35.338345864661655</v>
      </c>
      <c r="AA49" s="7">
        <f t="shared" si="31"/>
        <v>49.541284403669728</v>
      </c>
      <c r="AB49" s="14">
        <f t="shared" si="27"/>
        <v>39.659687941230921</v>
      </c>
    </row>
    <row r="50" spans="1:28" x14ac:dyDescent="0.25">
      <c r="A50" s="7" t="s">
        <v>30</v>
      </c>
      <c r="B50" s="27" t="s">
        <v>31</v>
      </c>
      <c r="C50" s="9">
        <v>64</v>
      </c>
      <c r="D50" s="10">
        <v>51</v>
      </c>
      <c r="E50" s="9">
        <v>126</v>
      </c>
      <c r="F50" s="8">
        <v>109</v>
      </c>
      <c r="G50" s="7">
        <v>71</v>
      </c>
      <c r="H50" s="8">
        <v>26</v>
      </c>
      <c r="I50" s="15">
        <v>51</v>
      </c>
      <c r="J50" s="11">
        <v>51</v>
      </c>
      <c r="K50" s="12">
        <v>40</v>
      </c>
      <c r="L50" s="11">
        <v>38</v>
      </c>
      <c r="M50" s="11">
        <v>33</v>
      </c>
      <c r="N50" s="7">
        <f t="shared" si="22"/>
        <v>10</v>
      </c>
      <c r="O50" s="13">
        <f t="shared" si="23"/>
        <v>59.6</v>
      </c>
      <c r="P50" s="11">
        <f t="shared" si="12"/>
        <v>49</v>
      </c>
      <c r="Q50" s="25">
        <f t="shared" si="28"/>
        <v>31.445826432135632</v>
      </c>
      <c r="R50" s="7">
        <f t="shared" si="11"/>
        <v>107</v>
      </c>
      <c r="S50" s="8">
        <f t="shared" si="24"/>
        <v>27.27272727272727</v>
      </c>
      <c r="T50" s="7">
        <f t="shared" ref="T50:T58" si="33">(E50/133)*100</f>
        <v>94.73684210526315</v>
      </c>
      <c r="U50" s="8">
        <f t="shared" si="29"/>
        <v>72.185430463576168</v>
      </c>
      <c r="V50" s="7">
        <f t="shared" si="25"/>
        <v>40.571428571428569</v>
      </c>
      <c r="W50" s="8">
        <f t="shared" si="18"/>
        <v>16.049382716049383</v>
      </c>
      <c r="X50" s="7">
        <f t="shared" si="26"/>
        <v>35.416666666666671</v>
      </c>
      <c r="Y50" s="7">
        <f t="shared" ref="Y50:Y74" si="34">(J50/110)*100</f>
        <v>46.36363636363636</v>
      </c>
      <c r="Z50" s="7">
        <f t="shared" si="19"/>
        <v>30.075187969924812</v>
      </c>
      <c r="AA50" s="7">
        <f t="shared" si="31"/>
        <v>34.862385321100916</v>
      </c>
      <c r="AB50" s="14">
        <f t="shared" si="27"/>
        <v>44.170409716708143</v>
      </c>
    </row>
    <row r="51" spans="1:28" x14ac:dyDescent="0.25">
      <c r="A51" s="7" t="s">
        <v>133</v>
      </c>
      <c r="B51" s="27" t="s">
        <v>134</v>
      </c>
      <c r="C51" s="9">
        <v>100</v>
      </c>
      <c r="D51" s="10">
        <v>116</v>
      </c>
      <c r="E51" s="9">
        <v>1</v>
      </c>
      <c r="F51" s="8">
        <v>16</v>
      </c>
      <c r="G51" s="9">
        <v>96</v>
      </c>
      <c r="H51" s="8">
        <v>55</v>
      </c>
      <c r="I51" s="9">
        <v>45</v>
      </c>
      <c r="J51" s="11">
        <v>59</v>
      </c>
      <c r="K51" s="12">
        <v>91</v>
      </c>
      <c r="L51" s="11">
        <v>59</v>
      </c>
      <c r="M51" s="11">
        <v>98</v>
      </c>
      <c r="N51" s="7">
        <f t="shared" si="22"/>
        <v>10</v>
      </c>
      <c r="O51" s="13">
        <f t="shared" si="23"/>
        <v>63.6</v>
      </c>
      <c r="P51" s="11">
        <f t="shared" si="12"/>
        <v>50</v>
      </c>
      <c r="Q51" s="25">
        <f t="shared" si="28"/>
        <v>35.18010801575231</v>
      </c>
      <c r="R51" s="7">
        <f t="shared" si="11"/>
        <v>125</v>
      </c>
      <c r="S51" s="8">
        <f t="shared" si="24"/>
        <v>62.032085561497333</v>
      </c>
      <c r="T51" s="7">
        <f t="shared" si="33"/>
        <v>0.75187969924812026</v>
      </c>
      <c r="U51" s="8">
        <f t="shared" si="29"/>
        <v>10.596026490066226</v>
      </c>
      <c r="V51" s="7">
        <f t="shared" si="25"/>
        <v>54.857142857142861</v>
      </c>
      <c r="W51" s="8">
        <f t="shared" si="18"/>
        <v>33.950617283950621</v>
      </c>
      <c r="X51" s="7">
        <f t="shared" si="26"/>
        <v>31.25</v>
      </c>
      <c r="Y51" s="7">
        <f t="shared" si="34"/>
        <v>53.63636363636364</v>
      </c>
      <c r="Z51" s="7">
        <f t="shared" si="19"/>
        <v>68.421052631578945</v>
      </c>
      <c r="AA51" s="7">
        <f t="shared" si="31"/>
        <v>54.128440366972477</v>
      </c>
      <c r="AB51" s="14">
        <f t="shared" si="27"/>
        <v>41.069289836313359</v>
      </c>
    </row>
    <row r="52" spans="1:28" x14ac:dyDescent="0.25">
      <c r="A52" s="7" t="s">
        <v>117</v>
      </c>
      <c r="B52" s="27" t="s">
        <v>118</v>
      </c>
      <c r="C52" s="9">
        <v>53</v>
      </c>
      <c r="D52" s="10">
        <v>31</v>
      </c>
      <c r="E52" s="9">
        <v>143</v>
      </c>
      <c r="F52" s="8">
        <v>89</v>
      </c>
      <c r="G52" s="9">
        <v>59</v>
      </c>
      <c r="H52" s="8">
        <v>79</v>
      </c>
      <c r="I52" s="9">
        <v>57</v>
      </c>
      <c r="J52" s="11">
        <v>49</v>
      </c>
      <c r="K52" s="12">
        <v>29</v>
      </c>
      <c r="L52" s="11"/>
      <c r="M52" s="11">
        <v>37</v>
      </c>
      <c r="N52" s="7">
        <f t="shared" si="22"/>
        <v>9</v>
      </c>
      <c r="O52" s="13">
        <f t="shared" si="23"/>
        <v>63.666666666666664</v>
      </c>
      <c r="P52" s="11">
        <f t="shared" si="12"/>
        <v>51</v>
      </c>
      <c r="Q52" s="25">
        <f t="shared" si="28"/>
        <v>34.045720892809882</v>
      </c>
      <c r="R52" s="7">
        <f t="shared" si="11"/>
        <v>120</v>
      </c>
      <c r="S52" s="8">
        <f t="shared" si="24"/>
        <v>16.577540106951872</v>
      </c>
      <c r="T52" s="7">
        <f t="shared" si="33"/>
        <v>107.51879699248121</v>
      </c>
      <c r="U52" s="8">
        <f t="shared" si="29"/>
        <v>58.940397350993379</v>
      </c>
      <c r="V52" s="7">
        <f t="shared" si="25"/>
        <v>33.714285714285715</v>
      </c>
      <c r="W52" s="8">
        <f t="shared" si="18"/>
        <v>48.76543209876543</v>
      </c>
      <c r="X52" s="7">
        <f t="shared" si="26"/>
        <v>39.583333333333329</v>
      </c>
      <c r="Y52" s="7">
        <f t="shared" si="34"/>
        <v>44.545454545454547</v>
      </c>
      <c r="Z52" s="7">
        <f t="shared" si="19"/>
        <v>21.804511278195488</v>
      </c>
      <c r="AA52" s="7"/>
      <c r="AB52" s="14">
        <f t="shared" si="27"/>
        <v>46.431218927557623</v>
      </c>
    </row>
    <row r="53" spans="1:28" x14ac:dyDescent="0.25">
      <c r="A53" s="7" t="s">
        <v>164</v>
      </c>
      <c r="B53" s="27" t="s">
        <v>165</v>
      </c>
      <c r="C53" s="9">
        <v>9</v>
      </c>
      <c r="D53" s="8">
        <v>56</v>
      </c>
      <c r="E53" s="7">
        <v>33</v>
      </c>
      <c r="F53" s="8"/>
      <c r="G53" s="9">
        <v>85</v>
      </c>
      <c r="H53" s="8">
        <v>42</v>
      </c>
      <c r="I53" s="9">
        <v>54</v>
      </c>
      <c r="J53" s="11">
        <v>80</v>
      </c>
      <c r="K53" s="12"/>
      <c r="L53" s="11"/>
      <c r="M53" s="11">
        <v>100</v>
      </c>
      <c r="N53" s="7">
        <f t="shared" si="22"/>
        <v>7</v>
      </c>
      <c r="O53" s="13">
        <f t="shared" si="23"/>
        <v>64.285714285714292</v>
      </c>
      <c r="P53" s="11">
        <f t="shared" si="12"/>
        <v>52</v>
      </c>
      <c r="Q53" s="25">
        <f t="shared" si="28"/>
        <v>22.682367511315203</v>
      </c>
      <c r="R53" s="7">
        <f t="shared" si="11"/>
        <v>52</v>
      </c>
      <c r="S53" s="8">
        <f t="shared" si="24"/>
        <v>29.946524064171122</v>
      </c>
      <c r="T53" s="7">
        <f t="shared" si="33"/>
        <v>24.81203007518797</v>
      </c>
      <c r="U53" s="8"/>
      <c r="V53" s="7">
        <f t="shared" si="25"/>
        <v>48.571428571428569</v>
      </c>
      <c r="W53" s="8">
        <f t="shared" si="18"/>
        <v>25.925925925925924</v>
      </c>
      <c r="X53" s="7">
        <f t="shared" si="26"/>
        <v>37.5</v>
      </c>
      <c r="Y53" s="7">
        <f t="shared" si="34"/>
        <v>72.727272727272734</v>
      </c>
      <c r="Z53" s="7"/>
      <c r="AA53" s="7"/>
      <c r="AB53" s="14">
        <f t="shared" si="27"/>
        <v>39.913863560664389</v>
      </c>
    </row>
    <row r="54" spans="1:28" x14ac:dyDescent="0.25">
      <c r="A54" s="7" t="s">
        <v>6</v>
      </c>
      <c r="B54" s="27" t="s">
        <v>7</v>
      </c>
      <c r="C54" s="7">
        <v>98</v>
      </c>
      <c r="D54" s="10">
        <v>68</v>
      </c>
      <c r="E54" s="7">
        <v>108</v>
      </c>
      <c r="F54" s="8">
        <v>13</v>
      </c>
      <c r="G54" s="7">
        <v>91</v>
      </c>
      <c r="H54" s="8">
        <v>52</v>
      </c>
      <c r="I54" s="15">
        <v>76</v>
      </c>
      <c r="J54" s="11">
        <v>75</v>
      </c>
      <c r="K54" s="12">
        <v>53</v>
      </c>
      <c r="L54" s="11">
        <v>52</v>
      </c>
      <c r="M54" s="11">
        <v>68</v>
      </c>
      <c r="N54" s="7">
        <f t="shared" si="22"/>
        <v>10</v>
      </c>
      <c r="O54" s="13">
        <f t="shared" si="23"/>
        <v>65.599999999999994</v>
      </c>
      <c r="P54" s="11">
        <f t="shared" si="12"/>
        <v>53</v>
      </c>
      <c r="Q54" s="25">
        <f t="shared" si="28"/>
        <v>24.385241438214223</v>
      </c>
      <c r="R54" s="7">
        <f t="shared" si="11"/>
        <v>67</v>
      </c>
      <c r="S54" s="8">
        <f t="shared" si="24"/>
        <v>36.363636363636367</v>
      </c>
      <c r="T54" s="7">
        <f t="shared" si="33"/>
        <v>81.203007518796994</v>
      </c>
      <c r="U54" s="8">
        <f>(F54/151)*100</f>
        <v>8.6092715231788084</v>
      </c>
      <c r="V54" s="7">
        <f t="shared" si="25"/>
        <v>52</v>
      </c>
      <c r="W54" s="8">
        <f t="shared" si="18"/>
        <v>32.098765432098766</v>
      </c>
      <c r="X54" s="7">
        <f t="shared" si="26"/>
        <v>52.777777777777779</v>
      </c>
      <c r="Y54" s="7">
        <f t="shared" si="34"/>
        <v>68.181818181818173</v>
      </c>
      <c r="Z54" s="7">
        <f>(K54/133)*100</f>
        <v>39.849624060150376</v>
      </c>
      <c r="AA54" s="7">
        <f>(L54/109)*100</f>
        <v>47.706422018348626</v>
      </c>
      <c r="AB54" s="14">
        <f t="shared" si="27"/>
        <v>46.532258097311768</v>
      </c>
    </row>
    <row r="55" spans="1:28" x14ac:dyDescent="0.25">
      <c r="A55" s="7" t="s">
        <v>174</v>
      </c>
      <c r="B55" s="27" t="s">
        <v>175</v>
      </c>
      <c r="C55" s="9">
        <v>95</v>
      </c>
      <c r="D55" s="10">
        <v>76</v>
      </c>
      <c r="E55" s="7">
        <v>27</v>
      </c>
      <c r="F55" s="8">
        <v>28</v>
      </c>
      <c r="G55" s="9">
        <v>91</v>
      </c>
      <c r="H55" s="8">
        <v>67</v>
      </c>
      <c r="I55" s="9">
        <v>85</v>
      </c>
      <c r="J55" s="11">
        <v>53</v>
      </c>
      <c r="K55" s="12">
        <v>67</v>
      </c>
      <c r="L55" s="11"/>
      <c r="M55" s="11">
        <v>97</v>
      </c>
      <c r="N55" s="7">
        <f t="shared" si="22"/>
        <v>9</v>
      </c>
      <c r="O55" s="13">
        <f t="shared" si="23"/>
        <v>65.666666666666671</v>
      </c>
      <c r="P55" s="11">
        <f t="shared" si="12"/>
        <v>54</v>
      </c>
      <c r="Q55" s="25">
        <f t="shared" si="28"/>
        <v>23.995369923753579</v>
      </c>
      <c r="R55" s="7">
        <f t="shared" si="11"/>
        <v>64</v>
      </c>
      <c r="S55" s="8">
        <f t="shared" si="24"/>
        <v>40.641711229946523</v>
      </c>
      <c r="T55" s="7">
        <f t="shared" si="33"/>
        <v>20.300751879699249</v>
      </c>
      <c r="U55" s="8">
        <f>(F55/151)*100</f>
        <v>18.543046357615893</v>
      </c>
      <c r="V55" s="7">
        <f t="shared" si="25"/>
        <v>52</v>
      </c>
      <c r="W55" s="8">
        <f t="shared" si="18"/>
        <v>41.358024691358025</v>
      </c>
      <c r="X55" s="7">
        <f t="shared" si="26"/>
        <v>59.027777777777779</v>
      </c>
      <c r="Y55" s="7">
        <f t="shared" si="34"/>
        <v>48.18181818181818</v>
      </c>
      <c r="Z55" s="7">
        <f>(K55/133)*100</f>
        <v>50.375939849624061</v>
      </c>
      <c r="AA55" s="7"/>
      <c r="AB55" s="14">
        <f t="shared" si="27"/>
        <v>41.303633745979958</v>
      </c>
    </row>
    <row r="56" spans="1:28" x14ac:dyDescent="0.25">
      <c r="A56" s="7" t="s">
        <v>285</v>
      </c>
      <c r="B56" s="27" t="s">
        <v>286</v>
      </c>
      <c r="C56" s="9">
        <v>75</v>
      </c>
      <c r="D56" s="10">
        <v>83</v>
      </c>
      <c r="E56" s="9">
        <v>61</v>
      </c>
      <c r="F56" s="8">
        <v>9</v>
      </c>
      <c r="G56" s="7">
        <v>96</v>
      </c>
      <c r="H56" s="8">
        <v>113</v>
      </c>
      <c r="I56" s="9">
        <v>38</v>
      </c>
      <c r="J56" s="11">
        <v>67</v>
      </c>
      <c r="K56" s="12">
        <v>70</v>
      </c>
      <c r="L56" s="11">
        <v>65</v>
      </c>
      <c r="M56" s="11">
        <v>61</v>
      </c>
      <c r="N56" s="7">
        <f t="shared" si="22"/>
        <v>10</v>
      </c>
      <c r="O56" s="13">
        <f t="shared" si="23"/>
        <v>66.3</v>
      </c>
      <c r="P56" s="11">
        <f t="shared" si="12"/>
        <v>55</v>
      </c>
      <c r="Q56" s="25">
        <f t="shared" si="28"/>
        <v>27.382658746002001</v>
      </c>
      <c r="R56" s="7">
        <f t="shared" si="11"/>
        <v>84</v>
      </c>
      <c r="S56" s="8">
        <f t="shared" si="24"/>
        <v>44.385026737967912</v>
      </c>
      <c r="T56" s="7">
        <f t="shared" si="33"/>
        <v>45.864661654135332</v>
      </c>
      <c r="U56" s="8">
        <f>(F56/151)*100</f>
        <v>5.9602649006622519</v>
      </c>
      <c r="V56" s="7">
        <f t="shared" si="25"/>
        <v>54.857142857142861</v>
      </c>
      <c r="W56" s="8">
        <f t="shared" si="18"/>
        <v>69.753086419753089</v>
      </c>
      <c r="X56" s="7">
        <f t="shared" si="26"/>
        <v>26.388888888888889</v>
      </c>
      <c r="Y56" s="7">
        <f t="shared" si="34"/>
        <v>60.909090909090914</v>
      </c>
      <c r="Z56" s="7">
        <f>(K56/133)*100</f>
        <v>52.631578947368418</v>
      </c>
      <c r="AA56" s="7">
        <f>(L56/109)*100</f>
        <v>59.633027522935777</v>
      </c>
      <c r="AB56" s="14">
        <f t="shared" si="27"/>
        <v>46.709196537549502</v>
      </c>
    </row>
    <row r="57" spans="1:28" x14ac:dyDescent="0.25">
      <c r="A57" s="7" t="s">
        <v>200</v>
      </c>
      <c r="B57" s="27" t="s">
        <v>201</v>
      </c>
      <c r="C57" s="9">
        <v>77</v>
      </c>
      <c r="D57" s="10">
        <v>50</v>
      </c>
      <c r="E57" s="7">
        <v>116</v>
      </c>
      <c r="F57" s="8">
        <v>78</v>
      </c>
      <c r="G57" s="9">
        <v>64</v>
      </c>
      <c r="H57" s="8">
        <v>58</v>
      </c>
      <c r="I57" s="9">
        <v>71</v>
      </c>
      <c r="J57" s="11">
        <v>65</v>
      </c>
      <c r="K57" s="12">
        <v>52</v>
      </c>
      <c r="L57" s="11">
        <v>49</v>
      </c>
      <c r="M57" s="11">
        <v>60</v>
      </c>
      <c r="N57" s="7">
        <f t="shared" si="22"/>
        <v>10</v>
      </c>
      <c r="O57" s="13">
        <f t="shared" si="23"/>
        <v>66.3</v>
      </c>
      <c r="P57" s="11">
        <f t="shared" si="12"/>
        <v>55</v>
      </c>
      <c r="Q57" s="25">
        <f t="shared" si="28"/>
        <v>18.74593289223025</v>
      </c>
      <c r="R57" s="7">
        <f t="shared" si="11"/>
        <v>37</v>
      </c>
      <c r="S57" s="8">
        <f t="shared" si="24"/>
        <v>26.737967914438503</v>
      </c>
      <c r="T57" s="7">
        <f t="shared" si="33"/>
        <v>87.218045112781951</v>
      </c>
      <c r="U57" s="8">
        <f>(F57/151)*100</f>
        <v>51.655629139072843</v>
      </c>
      <c r="V57" s="7">
        <f t="shared" si="25"/>
        <v>36.571428571428569</v>
      </c>
      <c r="W57" s="8">
        <f t="shared" ref="W57:W88" si="35">(H57/162)*100</f>
        <v>35.802469135802468</v>
      </c>
      <c r="X57" s="7">
        <f t="shared" si="26"/>
        <v>49.305555555555557</v>
      </c>
      <c r="Y57" s="7">
        <f t="shared" si="34"/>
        <v>59.090909090909093</v>
      </c>
      <c r="Z57" s="7">
        <f>(K57/133)*100</f>
        <v>39.097744360902254</v>
      </c>
      <c r="AA57" s="7">
        <f>(L57/109)*100</f>
        <v>44.954128440366972</v>
      </c>
      <c r="AB57" s="14">
        <f t="shared" si="27"/>
        <v>47.825986369028691</v>
      </c>
    </row>
    <row r="58" spans="1:28" x14ac:dyDescent="0.25">
      <c r="A58" s="7" t="s">
        <v>32</v>
      </c>
      <c r="B58" s="27" t="s">
        <v>33</v>
      </c>
      <c r="C58" s="9">
        <v>23</v>
      </c>
      <c r="D58" s="10">
        <v>43</v>
      </c>
      <c r="E58" s="7">
        <v>10</v>
      </c>
      <c r="F58" s="8"/>
      <c r="G58" s="7">
        <v>103</v>
      </c>
      <c r="H58" s="8">
        <v>130</v>
      </c>
      <c r="I58" s="15">
        <v>50</v>
      </c>
      <c r="J58" s="11">
        <v>62</v>
      </c>
      <c r="K58" s="12"/>
      <c r="L58" s="11"/>
      <c r="M58" s="11"/>
      <c r="N58" s="7">
        <f>COUNTA(D58:L58)</f>
        <v>6</v>
      </c>
      <c r="O58" s="13">
        <f t="shared" si="23"/>
        <v>66.333333333333329</v>
      </c>
      <c r="P58" s="11">
        <f t="shared" si="12"/>
        <v>57</v>
      </c>
      <c r="Q58" s="25">
        <f>IF(N58&gt;5,_xlfn.STDEV.P(D58:L58),"n/a")</f>
        <v>39.583947363658531</v>
      </c>
      <c r="R58" s="7">
        <f t="shared" si="11"/>
        <v>141</v>
      </c>
      <c r="S58" s="8">
        <f t="shared" si="24"/>
        <v>22.994652406417114</v>
      </c>
      <c r="T58" s="7">
        <f t="shared" si="33"/>
        <v>7.518796992481203</v>
      </c>
      <c r="U58" s="8"/>
      <c r="V58" s="7">
        <f t="shared" si="25"/>
        <v>58.857142857142854</v>
      </c>
      <c r="W58" s="8">
        <f t="shared" si="35"/>
        <v>80.246913580246911</v>
      </c>
      <c r="X58" s="7">
        <f t="shared" si="26"/>
        <v>34.722222222222221</v>
      </c>
      <c r="Y58" s="7">
        <f t="shared" si="34"/>
        <v>56.36363636363636</v>
      </c>
      <c r="Z58" s="7"/>
      <c r="AA58" s="7"/>
      <c r="AB58" s="7">
        <f t="shared" si="27"/>
        <v>43.450560737024439</v>
      </c>
    </row>
    <row r="59" spans="1:28" x14ac:dyDescent="0.25">
      <c r="A59" s="7" t="s">
        <v>149</v>
      </c>
      <c r="B59" s="27" t="s">
        <v>383</v>
      </c>
      <c r="C59" s="9">
        <v>115</v>
      </c>
      <c r="D59" s="10">
        <v>97</v>
      </c>
      <c r="E59" s="9"/>
      <c r="F59" s="8">
        <v>11</v>
      </c>
      <c r="G59" s="9">
        <v>68</v>
      </c>
      <c r="H59" s="8">
        <v>90</v>
      </c>
      <c r="I59" s="9">
        <v>79</v>
      </c>
      <c r="J59" s="11">
        <v>55</v>
      </c>
      <c r="K59" s="12"/>
      <c r="L59" s="11"/>
      <c r="M59" s="11">
        <v>77</v>
      </c>
      <c r="N59" s="7">
        <f>COUNTA(D59:M59)</f>
        <v>7</v>
      </c>
      <c r="O59" s="13">
        <f t="shared" si="23"/>
        <v>68.142857142857139</v>
      </c>
      <c r="P59" s="11">
        <f t="shared" si="12"/>
        <v>58</v>
      </c>
      <c r="Q59" s="25">
        <f>IF(N59&gt;5,_xlfn.STDEV.P(D59:M59),"n/a")</f>
        <v>26.578340114937692</v>
      </c>
      <c r="R59" s="7">
        <f t="shared" si="11"/>
        <v>76</v>
      </c>
      <c r="S59" s="8">
        <f t="shared" si="24"/>
        <v>51.871657754010691</v>
      </c>
      <c r="T59" s="7"/>
      <c r="U59" s="8">
        <f t="shared" ref="U59:U64" si="36">(F59/151)*100</f>
        <v>7.2847682119205297</v>
      </c>
      <c r="V59" s="7">
        <f t="shared" si="25"/>
        <v>38.857142857142854</v>
      </c>
      <c r="W59" s="8">
        <f t="shared" si="35"/>
        <v>55.555555555555557</v>
      </c>
      <c r="X59" s="7">
        <f t="shared" si="26"/>
        <v>54.861111111111114</v>
      </c>
      <c r="Y59" s="7">
        <f t="shared" si="34"/>
        <v>50</v>
      </c>
      <c r="Z59" s="7"/>
      <c r="AA59" s="7"/>
      <c r="AB59" s="14">
        <f t="shared" si="27"/>
        <v>43.071705914956794</v>
      </c>
    </row>
    <row r="60" spans="1:28" x14ac:dyDescent="0.25">
      <c r="A60" s="7" t="s">
        <v>293</v>
      </c>
      <c r="B60" s="27" t="s">
        <v>294</v>
      </c>
      <c r="C60" s="17">
        <v>45</v>
      </c>
      <c r="D60" s="10">
        <v>69</v>
      </c>
      <c r="E60" s="7">
        <v>23</v>
      </c>
      <c r="F60" s="8">
        <v>130</v>
      </c>
      <c r="G60" s="7">
        <v>77</v>
      </c>
      <c r="H60" s="8">
        <v>84</v>
      </c>
      <c r="I60" s="9">
        <v>78</v>
      </c>
      <c r="J60" s="11">
        <v>44</v>
      </c>
      <c r="K60" s="12"/>
      <c r="L60" s="11">
        <v>35</v>
      </c>
      <c r="M60" s="11">
        <v>78</v>
      </c>
      <c r="N60" s="7">
        <f>COUNTA(D60:M60)</f>
        <v>9</v>
      </c>
      <c r="O60" s="13">
        <f t="shared" si="23"/>
        <v>68.666666666666671</v>
      </c>
      <c r="P60" s="11">
        <f t="shared" si="12"/>
        <v>59</v>
      </c>
      <c r="Q60" s="25">
        <f>IF(N60&gt;5,_xlfn.STDEV.P(D60:M60),"n/a")</f>
        <v>29.940682097180826</v>
      </c>
      <c r="R60" s="7">
        <f t="shared" si="11"/>
        <v>98</v>
      </c>
      <c r="S60" s="8">
        <f t="shared" si="24"/>
        <v>36.898395721925134</v>
      </c>
      <c r="T60" s="7">
        <f>(E60/133)*100</f>
        <v>17.293233082706767</v>
      </c>
      <c r="U60" s="8">
        <f t="shared" si="36"/>
        <v>86.092715231788077</v>
      </c>
      <c r="V60" s="7">
        <f t="shared" si="25"/>
        <v>44</v>
      </c>
      <c r="W60" s="8">
        <f t="shared" si="35"/>
        <v>51.851851851851848</v>
      </c>
      <c r="X60" s="7">
        <f t="shared" si="26"/>
        <v>54.166666666666664</v>
      </c>
      <c r="Y60" s="7">
        <f t="shared" si="34"/>
        <v>40</v>
      </c>
      <c r="Z60" s="7"/>
      <c r="AA60" s="7">
        <f>(L60/109)*100</f>
        <v>32.11009174311927</v>
      </c>
      <c r="AB60" s="14">
        <f t="shared" si="27"/>
        <v>45.301619287257218</v>
      </c>
    </row>
    <row r="61" spans="1:28" x14ac:dyDescent="0.25">
      <c r="A61" s="7" t="s">
        <v>230</v>
      </c>
      <c r="B61" s="27" t="s">
        <v>231</v>
      </c>
      <c r="C61" s="9">
        <v>26</v>
      </c>
      <c r="D61" s="10">
        <v>48</v>
      </c>
      <c r="E61" s="7"/>
      <c r="F61" s="8">
        <v>106</v>
      </c>
      <c r="G61" s="9">
        <v>68</v>
      </c>
      <c r="H61" s="8">
        <v>73</v>
      </c>
      <c r="I61" s="9">
        <v>47</v>
      </c>
      <c r="J61" s="11">
        <v>73</v>
      </c>
      <c r="K61" s="12">
        <v>66</v>
      </c>
      <c r="L61" s="11"/>
      <c r="M61" s="11"/>
      <c r="N61" s="7">
        <f>COUNTA(D61:L61)</f>
        <v>7</v>
      </c>
      <c r="O61" s="13">
        <f t="shared" si="23"/>
        <v>68.714285714285708</v>
      </c>
      <c r="P61" s="11">
        <f t="shared" si="12"/>
        <v>60</v>
      </c>
      <c r="Q61" s="25">
        <f>IF(N61&gt;5,_xlfn.STDEV.P(D61:L61),"n/a")</f>
        <v>18.265613952485268</v>
      </c>
      <c r="R61" s="7">
        <f t="shared" si="11"/>
        <v>32</v>
      </c>
      <c r="S61" s="8">
        <f t="shared" si="24"/>
        <v>25.668449197860966</v>
      </c>
      <c r="T61" s="7"/>
      <c r="U61" s="8">
        <f t="shared" si="36"/>
        <v>70.19867549668875</v>
      </c>
      <c r="V61" s="7">
        <f t="shared" si="25"/>
        <v>38.857142857142854</v>
      </c>
      <c r="W61" s="8">
        <f t="shared" si="35"/>
        <v>45.061728395061728</v>
      </c>
      <c r="X61" s="7">
        <f t="shared" si="26"/>
        <v>32.638888888888893</v>
      </c>
      <c r="Y61" s="7">
        <f t="shared" si="34"/>
        <v>66.363636363636374</v>
      </c>
      <c r="Z61" s="7">
        <f t="shared" ref="Z61:Z71" si="37">(K61/133)*100</f>
        <v>49.624060150375939</v>
      </c>
      <c r="AA61" s="7"/>
      <c r="AB61" s="7">
        <f t="shared" si="27"/>
        <v>46.916083049950785</v>
      </c>
    </row>
    <row r="62" spans="1:28" x14ac:dyDescent="0.25">
      <c r="A62" s="7" t="s">
        <v>236</v>
      </c>
      <c r="B62" s="27" t="s">
        <v>237</v>
      </c>
      <c r="C62" s="9">
        <v>93</v>
      </c>
      <c r="D62" s="10">
        <v>89</v>
      </c>
      <c r="E62" s="9">
        <v>100</v>
      </c>
      <c r="F62" s="8">
        <v>21</v>
      </c>
      <c r="G62" s="9">
        <v>96</v>
      </c>
      <c r="H62" s="8">
        <v>74</v>
      </c>
      <c r="I62" s="9">
        <v>63</v>
      </c>
      <c r="J62" s="11">
        <v>60</v>
      </c>
      <c r="K62" s="12">
        <v>61</v>
      </c>
      <c r="L62" s="11">
        <v>45</v>
      </c>
      <c r="M62" s="11">
        <v>81</v>
      </c>
      <c r="N62" s="7">
        <f t="shared" ref="N62:N93" si="38">COUNTA(D62:M62)</f>
        <v>10</v>
      </c>
      <c r="O62" s="13">
        <f t="shared" si="23"/>
        <v>69</v>
      </c>
      <c r="P62" s="11">
        <f t="shared" si="12"/>
        <v>61</v>
      </c>
      <c r="Q62" s="25">
        <f t="shared" ref="Q62:Q93" si="39">IF(N62&gt;5,_xlfn.STDEV.P(D62:M62),"n/a")</f>
        <v>23.065125189341593</v>
      </c>
      <c r="R62" s="7">
        <f t="shared" si="11"/>
        <v>56</v>
      </c>
      <c r="S62" s="8">
        <f t="shared" si="24"/>
        <v>47.593582887700535</v>
      </c>
      <c r="T62" s="7">
        <f>(E62/133)*100</f>
        <v>75.187969924812023</v>
      </c>
      <c r="U62" s="8">
        <f t="shared" si="36"/>
        <v>13.90728476821192</v>
      </c>
      <c r="V62" s="7">
        <f t="shared" si="25"/>
        <v>54.857142857142861</v>
      </c>
      <c r="W62" s="8">
        <f t="shared" si="35"/>
        <v>45.679012345679013</v>
      </c>
      <c r="X62" s="7">
        <f t="shared" si="26"/>
        <v>43.75</v>
      </c>
      <c r="Y62" s="7">
        <f t="shared" si="34"/>
        <v>54.54545454545454</v>
      </c>
      <c r="Z62" s="7">
        <f t="shared" si="37"/>
        <v>45.864661654135332</v>
      </c>
      <c r="AA62" s="7">
        <f>(L62/109)*100</f>
        <v>41.284403669724774</v>
      </c>
      <c r="AB62" s="14">
        <f t="shared" si="27"/>
        <v>46.963279183651224</v>
      </c>
    </row>
    <row r="63" spans="1:28" x14ac:dyDescent="0.25">
      <c r="A63" s="7" t="s">
        <v>42</v>
      </c>
      <c r="B63" s="27" t="s">
        <v>43</v>
      </c>
      <c r="C63" s="9">
        <v>84</v>
      </c>
      <c r="D63" s="10">
        <v>79</v>
      </c>
      <c r="E63" s="9">
        <v>122</v>
      </c>
      <c r="F63" s="8">
        <v>23</v>
      </c>
      <c r="G63" s="7">
        <v>96</v>
      </c>
      <c r="H63" s="8">
        <v>106</v>
      </c>
      <c r="I63" s="15">
        <v>72</v>
      </c>
      <c r="J63" s="11">
        <v>54</v>
      </c>
      <c r="K63" s="12">
        <v>49</v>
      </c>
      <c r="L63" s="11">
        <v>42</v>
      </c>
      <c r="M63" s="11">
        <v>52</v>
      </c>
      <c r="N63" s="7">
        <f t="shared" si="38"/>
        <v>10</v>
      </c>
      <c r="O63" s="13">
        <f t="shared" si="23"/>
        <v>69.5</v>
      </c>
      <c r="P63" s="11">
        <f t="shared" si="12"/>
        <v>62</v>
      </c>
      <c r="Q63" s="25">
        <f t="shared" si="39"/>
        <v>29.618406439239774</v>
      </c>
      <c r="R63" s="7">
        <f t="shared" si="11"/>
        <v>97</v>
      </c>
      <c r="S63" s="8">
        <f t="shared" si="24"/>
        <v>42.245989304812838</v>
      </c>
      <c r="T63" s="7">
        <f>(E63/133)*100</f>
        <v>91.729323308270665</v>
      </c>
      <c r="U63" s="8">
        <f t="shared" si="36"/>
        <v>15.231788079470199</v>
      </c>
      <c r="V63" s="7">
        <f t="shared" si="25"/>
        <v>54.857142857142861</v>
      </c>
      <c r="W63" s="8">
        <f t="shared" si="35"/>
        <v>65.432098765432102</v>
      </c>
      <c r="X63" s="7">
        <f t="shared" si="26"/>
        <v>50</v>
      </c>
      <c r="Y63" s="7">
        <f t="shared" si="34"/>
        <v>49.090909090909093</v>
      </c>
      <c r="Z63" s="7">
        <f t="shared" si="37"/>
        <v>36.84210526315789</v>
      </c>
      <c r="AA63" s="7">
        <f>(L63/109)*100</f>
        <v>38.532110091743121</v>
      </c>
      <c r="AB63" s="14">
        <f t="shared" si="27"/>
        <v>49.329051862326537</v>
      </c>
    </row>
    <row r="64" spans="1:28" x14ac:dyDescent="0.25">
      <c r="A64" s="7" t="s">
        <v>107</v>
      </c>
      <c r="B64" s="27" t="s">
        <v>108</v>
      </c>
      <c r="C64" s="9">
        <v>108</v>
      </c>
      <c r="D64" s="10">
        <v>70</v>
      </c>
      <c r="E64" s="9">
        <v>118</v>
      </c>
      <c r="F64" s="8">
        <v>40</v>
      </c>
      <c r="G64" s="9">
        <v>46</v>
      </c>
      <c r="H64" s="8">
        <v>102</v>
      </c>
      <c r="I64" s="9">
        <v>66</v>
      </c>
      <c r="J64" s="11">
        <v>84</v>
      </c>
      <c r="K64" s="12">
        <v>54</v>
      </c>
      <c r="L64" s="11">
        <v>66</v>
      </c>
      <c r="M64" s="11">
        <v>57</v>
      </c>
      <c r="N64" s="7">
        <f t="shared" si="38"/>
        <v>10</v>
      </c>
      <c r="O64" s="13">
        <f t="shared" si="23"/>
        <v>70.3</v>
      </c>
      <c r="P64" s="11">
        <f t="shared" si="12"/>
        <v>63</v>
      </c>
      <c r="Q64" s="25">
        <f t="shared" si="39"/>
        <v>23.358296170739852</v>
      </c>
      <c r="R64" s="7">
        <f t="shared" si="11"/>
        <v>61</v>
      </c>
      <c r="S64" s="8">
        <f t="shared" si="24"/>
        <v>37.433155080213901</v>
      </c>
      <c r="T64" s="7">
        <f>(E64/133)*100</f>
        <v>88.721804511278194</v>
      </c>
      <c r="U64" s="8">
        <f t="shared" si="36"/>
        <v>26.490066225165563</v>
      </c>
      <c r="V64" s="7">
        <f t="shared" si="25"/>
        <v>26.285714285714285</v>
      </c>
      <c r="W64" s="8">
        <f t="shared" si="35"/>
        <v>62.962962962962962</v>
      </c>
      <c r="X64" s="7">
        <f t="shared" si="26"/>
        <v>45.833333333333329</v>
      </c>
      <c r="Y64" s="7">
        <f t="shared" si="34"/>
        <v>76.363636363636374</v>
      </c>
      <c r="Z64" s="7">
        <f t="shared" si="37"/>
        <v>40.601503759398497</v>
      </c>
      <c r="AA64" s="7">
        <f>(L64/109)*100</f>
        <v>60.550458715596335</v>
      </c>
      <c r="AB64" s="14">
        <f t="shared" si="27"/>
        <v>51.693626137477715</v>
      </c>
    </row>
    <row r="65" spans="1:28" x14ac:dyDescent="0.25">
      <c r="A65" s="7" t="s">
        <v>255</v>
      </c>
      <c r="B65" s="27" t="s">
        <v>256</v>
      </c>
      <c r="C65" s="9">
        <v>14</v>
      </c>
      <c r="D65" s="10">
        <v>39</v>
      </c>
      <c r="E65" s="7">
        <v>51</v>
      </c>
      <c r="F65" s="8"/>
      <c r="G65" s="9">
        <v>57</v>
      </c>
      <c r="H65" s="8">
        <v>129</v>
      </c>
      <c r="I65" s="9">
        <v>39</v>
      </c>
      <c r="J65" s="11">
        <v>78</v>
      </c>
      <c r="K65" s="12">
        <v>85</v>
      </c>
      <c r="L65" s="11"/>
      <c r="M65" s="11">
        <v>85</v>
      </c>
      <c r="N65" s="7">
        <f t="shared" si="38"/>
        <v>8</v>
      </c>
      <c r="O65" s="13">
        <f t="shared" si="23"/>
        <v>70.375</v>
      </c>
      <c r="P65" s="11">
        <f t="shared" si="12"/>
        <v>64</v>
      </c>
      <c r="Q65" s="25">
        <f t="shared" si="39"/>
        <v>28.385460626877276</v>
      </c>
      <c r="R65" s="7">
        <f t="shared" si="11"/>
        <v>89</v>
      </c>
      <c r="S65" s="8">
        <f t="shared" si="24"/>
        <v>20.855614973262032</v>
      </c>
      <c r="T65" s="7">
        <f>(E65/133)*100</f>
        <v>38.345864661654133</v>
      </c>
      <c r="U65" s="8"/>
      <c r="V65" s="7">
        <f t="shared" si="25"/>
        <v>32.571428571428577</v>
      </c>
      <c r="W65" s="8">
        <f t="shared" si="35"/>
        <v>79.629629629629633</v>
      </c>
      <c r="X65" s="7">
        <f t="shared" si="26"/>
        <v>27.083333333333332</v>
      </c>
      <c r="Y65" s="7">
        <f t="shared" si="34"/>
        <v>70.909090909090907</v>
      </c>
      <c r="Z65" s="7">
        <f t="shared" si="37"/>
        <v>63.909774436090231</v>
      </c>
      <c r="AA65" s="7"/>
      <c r="AB65" s="14">
        <f t="shared" si="27"/>
        <v>47.614962359212697</v>
      </c>
    </row>
    <row r="66" spans="1:28" x14ac:dyDescent="0.25">
      <c r="A66" s="7" t="s">
        <v>89</v>
      </c>
      <c r="B66" s="27" t="s">
        <v>90</v>
      </c>
      <c r="C66" s="9">
        <v>105</v>
      </c>
      <c r="D66" s="10">
        <v>86</v>
      </c>
      <c r="E66" s="9"/>
      <c r="F66" s="8">
        <v>10</v>
      </c>
      <c r="G66" s="7">
        <v>117</v>
      </c>
      <c r="H66" s="8">
        <v>75</v>
      </c>
      <c r="I66" s="7">
        <v>86</v>
      </c>
      <c r="J66" s="11">
        <v>71</v>
      </c>
      <c r="K66" s="12">
        <v>59</v>
      </c>
      <c r="L66" s="11">
        <v>70</v>
      </c>
      <c r="M66" s="11">
        <v>71</v>
      </c>
      <c r="N66" s="7">
        <f t="shared" si="38"/>
        <v>9</v>
      </c>
      <c r="O66" s="13">
        <f t="shared" ref="O66:O97" si="40">IF(N66&gt;5,AVERAGE(D66:M66),"n/a")</f>
        <v>71.666666666666671</v>
      </c>
      <c r="P66" s="11">
        <f t="shared" si="12"/>
        <v>65</v>
      </c>
      <c r="Q66" s="25">
        <f t="shared" si="39"/>
        <v>26.758176320519304</v>
      </c>
      <c r="R66" s="7">
        <f t="shared" si="11"/>
        <v>78</v>
      </c>
      <c r="S66" s="8">
        <f t="shared" ref="S66:S97" si="41">(D66/187)*100</f>
        <v>45.989304812834227</v>
      </c>
      <c r="T66" s="7"/>
      <c r="U66" s="8">
        <f>(F66/151)*100</f>
        <v>6.6225165562913908</v>
      </c>
      <c r="V66" s="7">
        <f t="shared" ref="V66:V97" si="42">(G66/175)*100</f>
        <v>66.857142857142861</v>
      </c>
      <c r="W66" s="8">
        <f t="shared" si="35"/>
        <v>46.296296296296298</v>
      </c>
      <c r="X66" s="7"/>
      <c r="Y66" s="7">
        <f t="shared" si="34"/>
        <v>64.545454545454547</v>
      </c>
      <c r="Z66" s="7">
        <f t="shared" si="37"/>
        <v>44.360902255639097</v>
      </c>
      <c r="AA66" s="7">
        <f t="shared" ref="AA66:AA87" si="43">(L66/109)*100</f>
        <v>64.22018348623854</v>
      </c>
      <c r="AB66" s="14">
        <f t="shared" ref="AB66:AB97" si="44">IF(N66&gt;5,AVERAGE(S66:AA66),"n/a")</f>
        <v>48.41311440141385</v>
      </c>
    </row>
    <row r="67" spans="1:28" x14ac:dyDescent="0.25">
      <c r="A67" s="7" t="s">
        <v>190</v>
      </c>
      <c r="B67" s="27" t="s">
        <v>191</v>
      </c>
      <c r="C67" s="9">
        <v>68</v>
      </c>
      <c r="D67" s="10">
        <v>74</v>
      </c>
      <c r="E67" s="9">
        <v>114</v>
      </c>
      <c r="F67" s="8">
        <v>2</v>
      </c>
      <c r="G67" s="9">
        <v>135</v>
      </c>
      <c r="H67" s="8">
        <v>140</v>
      </c>
      <c r="I67" s="9">
        <v>46</v>
      </c>
      <c r="J67" s="11">
        <v>61</v>
      </c>
      <c r="K67" s="12">
        <v>58</v>
      </c>
      <c r="L67" s="11">
        <v>51</v>
      </c>
      <c r="M67" s="11">
        <v>56</v>
      </c>
      <c r="N67" s="7">
        <f t="shared" si="38"/>
        <v>10</v>
      </c>
      <c r="O67" s="13">
        <f t="shared" si="40"/>
        <v>73.7</v>
      </c>
      <c r="P67" s="11">
        <f t="shared" si="12"/>
        <v>66</v>
      </c>
      <c r="Q67" s="25">
        <f t="shared" si="39"/>
        <v>41.136480160558222</v>
      </c>
      <c r="R67" s="7">
        <f t="shared" ref="R67:R130" si="45">RANK(Q67,$Q$2:$Q$151,1)</f>
        <v>145</v>
      </c>
      <c r="S67" s="8">
        <f t="shared" si="41"/>
        <v>39.572192513368989</v>
      </c>
      <c r="T67" s="7">
        <f>(E67/133)*100</f>
        <v>85.714285714285708</v>
      </c>
      <c r="U67" s="8">
        <f>(F67/151)*100</f>
        <v>1.3245033112582782</v>
      </c>
      <c r="V67" s="7">
        <f t="shared" si="42"/>
        <v>77.142857142857153</v>
      </c>
      <c r="W67" s="8">
        <f t="shared" si="35"/>
        <v>86.419753086419746</v>
      </c>
      <c r="X67" s="7">
        <f>(I67/144)*100</f>
        <v>31.944444444444443</v>
      </c>
      <c r="Y67" s="7">
        <f t="shared" si="34"/>
        <v>55.454545454545453</v>
      </c>
      <c r="Z67" s="7">
        <f t="shared" si="37"/>
        <v>43.609022556390975</v>
      </c>
      <c r="AA67" s="7">
        <f t="shared" si="43"/>
        <v>46.788990825688074</v>
      </c>
      <c r="AB67" s="14">
        <f t="shared" si="44"/>
        <v>51.996732783250984</v>
      </c>
    </row>
    <row r="68" spans="1:28" x14ac:dyDescent="0.25">
      <c r="A68" s="7" t="s">
        <v>66</v>
      </c>
      <c r="B68" s="27" t="s">
        <v>67</v>
      </c>
      <c r="C68" s="9">
        <v>89</v>
      </c>
      <c r="D68" s="10">
        <v>90</v>
      </c>
      <c r="E68" s="9">
        <v>80</v>
      </c>
      <c r="F68" s="8">
        <v>3</v>
      </c>
      <c r="G68" s="7">
        <v>96</v>
      </c>
      <c r="H68" s="8">
        <v>145</v>
      </c>
      <c r="I68" s="18">
        <v>60</v>
      </c>
      <c r="J68" s="11">
        <v>66</v>
      </c>
      <c r="K68" s="12">
        <v>56</v>
      </c>
      <c r="L68" s="11">
        <v>56</v>
      </c>
      <c r="M68" s="11">
        <v>91</v>
      </c>
      <c r="N68" s="7">
        <f t="shared" si="38"/>
        <v>10</v>
      </c>
      <c r="O68" s="13">
        <f t="shared" si="40"/>
        <v>74.3</v>
      </c>
      <c r="P68" s="11">
        <f t="shared" ref="P68:P131" si="46">RANK(O68,$O$2:$O$151,1)</f>
        <v>67</v>
      </c>
      <c r="Q68" s="25">
        <f t="shared" si="39"/>
        <v>34.719014962985341</v>
      </c>
      <c r="R68" s="7">
        <f t="shared" si="45"/>
        <v>123</v>
      </c>
      <c r="S68" s="8">
        <f t="shared" si="41"/>
        <v>48.128342245989302</v>
      </c>
      <c r="T68" s="7">
        <f>(E68/133)*100</f>
        <v>60.150375939849624</v>
      </c>
      <c r="U68" s="8">
        <f>(F68/151)*100</f>
        <v>1.9867549668874174</v>
      </c>
      <c r="V68" s="7">
        <f t="shared" si="42"/>
        <v>54.857142857142861</v>
      </c>
      <c r="W68" s="8">
        <f t="shared" si="35"/>
        <v>89.506172839506178</v>
      </c>
      <c r="X68" s="7">
        <f>(I68/144)*100</f>
        <v>41.666666666666671</v>
      </c>
      <c r="Y68" s="7">
        <f t="shared" si="34"/>
        <v>60</v>
      </c>
      <c r="Z68" s="7">
        <f t="shared" si="37"/>
        <v>42.105263157894733</v>
      </c>
      <c r="AA68" s="7">
        <f t="shared" si="43"/>
        <v>51.37614678899083</v>
      </c>
      <c r="AB68" s="14">
        <f t="shared" si="44"/>
        <v>49.975207273658626</v>
      </c>
    </row>
    <row r="69" spans="1:28" x14ac:dyDescent="0.25">
      <c r="A69" s="7" t="s">
        <v>46</v>
      </c>
      <c r="B69" s="27" t="s">
        <v>47</v>
      </c>
      <c r="C69" s="9">
        <v>76</v>
      </c>
      <c r="D69" s="10">
        <v>101</v>
      </c>
      <c r="E69" s="9">
        <v>97</v>
      </c>
      <c r="F69" s="8">
        <v>126</v>
      </c>
      <c r="G69" s="9">
        <v>34</v>
      </c>
      <c r="H69" s="8">
        <v>29</v>
      </c>
      <c r="I69" s="15">
        <v>90</v>
      </c>
      <c r="J69" s="11">
        <v>63</v>
      </c>
      <c r="K69" s="12">
        <v>89</v>
      </c>
      <c r="L69" s="11">
        <v>43</v>
      </c>
      <c r="M69" s="11">
        <v>80</v>
      </c>
      <c r="N69" s="7">
        <f t="shared" si="38"/>
        <v>10</v>
      </c>
      <c r="O69" s="13">
        <f t="shared" si="40"/>
        <v>75.2</v>
      </c>
      <c r="P69" s="11">
        <f t="shared" si="46"/>
        <v>68</v>
      </c>
      <c r="Q69" s="25">
        <f t="shared" si="39"/>
        <v>30.284649576972161</v>
      </c>
      <c r="R69" s="7">
        <f t="shared" si="45"/>
        <v>102</v>
      </c>
      <c r="S69" s="8">
        <f t="shared" si="41"/>
        <v>54.01069518716578</v>
      </c>
      <c r="T69" s="7">
        <f>(E69/133)*100</f>
        <v>72.932330827067673</v>
      </c>
      <c r="U69" s="8">
        <f>(F69/151)*100</f>
        <v>83.443708609271525</v>
      </c>
      <c r="V69" s="7">
        <f t="shared" si="42"/>
        <v>19.428571428571427</v>
      </c>
      <c r="W69" s="8">
        <f t="shared" si="35"/>
        <v>17.901234567901234</v>
      </c>
      <c r="X69" s="7">
        <f>(I69/144)*100</f>
        <v>62.5</v>
      </c>
      <c r="Y69" s="7">
        <f t="shared" si="34"/>
        <v>57.272727272727273</v>
      </c>
      <c r="Z69" s="7">
        <f t="shared" si="37"/>
        <v>66.917293233082702</v>
      </c>
      <c r="AA69" s="7">
        <f t="shared" si="43"/>
        <v>39.449541284403672</v>
      </c>
      <c r="AB69" s="14">
        <f t="shared" si="44"/>
        <v>52.650678045576811</v>
      </c>
    </row>
    <row r="70" spans="1:28" x14ac:dyDescent="0.25">
      <c r="A70" s="7" t="s">
        <v>36</v>
      </c>
      <c r="B70" s="27" t="s">
        <v>37</v>
      </c>
      <c r="C70" s="9">
        <v>72</v>
      </c>
      <c r="D70" s="10">
        <v>53</v>
      </c>
      <c r="E70" s="7">
        <v>121</v>
      </c>
      <c r="F70" s="8">
        <v>102</v>
      </c>
      <c r="G70" s="9">
        <v>68</v>
      </c>
      <c r="H70" s="8">
        <v>101</v>
      </c>
      <c r="I70" s="7"/>
      <c r="J70" s="11">
        <v>95</v>
      </c>
      <c r="K70" s="12">
        <v>46</v>
      </c>
      <c r="L70" s="11">
        <v>93</v>
      </c>
      <c r="M70" s="11">
        <v>23</v>
      </c>
      <c r="N70" s="7">
        <f t="shared" si="38"/>
        <v>9</v>
      </c>
      <c r="O70" s="13">
        <f t="shared" si="40"/>
        <v>78</v>
      </c>
      <c r="P70" s="11">
        <f t="shared" si="46"/>
        <v>69</v>
      </c>
      <c r="Q70" s="25">
        <f t="shared" si="39"/>
        <v>30.261820463709348</v>
      </c>
      <c r="R70" s="7">
        <f t="shared" si="45"/>
        <v>100</v>
      </c>
      <c r="S70" s="8">
        <f t="shared" si="41"/>
        <v>28.342245989304814</v>
      </c>
      <c r="T70" s="7">
        <f>(E70/133)*100</f>
        <v>90.977443609022558</v>
      </c>
      <c r="U70" s="8">
        <f>(F70/151)*100</f>
        <v>67.549668874172184</v>
      </c>
      <c r="V70" s="7">
        <f t="shared" si="42"/>
        <v>38.857142857142854</v>
      </c>
      <c r="W70" s="8">
        <f t="shared" si="35"/>
        <v>62.345679012345677</v>
      </c>
      <c r="X70" s="7"/>
      <c r="Y70" s="7">
        <f t="shared" si="34"/>
        <v>86.36363636363636</v>
      </c>
      <c r="Z70" s="7">
        <f t="shared" si="37"/>
        <v>34.586466165413533</v>
      </c>
      <c r="AA70" s="7">
        <f t="shared" si="43"/>
        <v>85.321100917431195</v>
      </c>
      <c r="AB70" s="14">
        <f t="shared" si="44"/>
        <v>61.792922973558646</v>
      </c>
    </row>
    <row r="71" spans="1:28" x14ac:dyDescent="0.25">
      <c r="A71" s="7" t="s">
        <v>150</v>
      </c>
      <c r="B71" s="27" t="s">
        <v>151</v>
      </c>
      <c r="C71" s="9">
        <v>99</v>
      </c>
      <c r="D71" s="10">
        <v>95</v>
      </c>
      <c r="E71" s="9">
        <v>75</v>
      </c>
      <c r="F71" s="8"/>
      <c r="G71" s="9">
        <v>59</v>
      </c>
      <c r="H71" s="8">
        <v>98</v>
      </c>
      <c r="I71" s="9">
        <v>73</v>
      </c>
      <c r="J71" s="11">
        <v>92</v>
      </c>
      <c r="K71" s="12">
        <v>62</v>
      </c>
      <c r="L71" s="11">
        <v>91</v>
      </c>
      <c r="M71" s="11">
        <v>59</v>
      </c>
      <c r="N71" s="7">
        <f t="shared" si="38"/>
        <v>9</v>
      </c>
      <c r="O71" s="13">
        <f t="shared" si="40"/>
        <v>78.222222222222229</v>
      </c>
      <c r="P71" s="11">
        <f t="shared" si="46"/>
        <v>70</v>
      </c>
      <c r="Q71" s="25">
        <f t="shared" si="39"/>
        <v>15.149461140235523</v>
      </c>
      <c r="R71" s="7">
        <f t="shared" si="45"/>
        <v>26</v>
      </c>
      <c r="S71" s="8">
        <f t="shared" si="41"/>
        <v>50.802139037433157</v>
      </c>
      <c r="T71" s="7">
        <f>(E71/133)*100</f>
        <v>56.390977443609025</v>
      </c>
      <c r="U71" s="8"/>
      <c r="V71" s="7">
        <f t="shared" si="42"/>
        <v>33.714285714285715</v>
      </c>
      <c r="W71" s="8">
        <f t="shared" si="35"/>
        <v>60.493827160493829</v>
      </c>
      <c r="X71" s="7">
        <f t="shared" ref="X71:X98" si="47">(I71/144)*100</f>
        <v>50.694444444444443</v>
      </c>
      <c r="Y71" s="7">
        <f t="shared" si="34"/>
        <v>83.636363636363626</v>
      </c>
      <c r="Z71" s="7">
        <f t="shared" si="37"/>
        <v>46.616541353383454</v>
      </c>
      <c r="AA71" s="7">
        <f t="shared" si="43"/>
        <v>83.486238532110093</v>
      </c>
      <c r="AB71" s="14">
        <f t="shared" si="44"/>
        <v>58.229352165265425</v>
      </c>
    </row>
    <row r="72" spans="1:28" x14ac:dyDescent="0.25">
      <c r="A72" s="7" t="s">
        <v>316</v>
      </c>
      <c r="B72" s="27" t="s">
        <v>317</v>
      </c>
      <c r="C72" s="9">
        <v>129</v>
      </c>
      <c r="D72" s="10">
        <v>116</v>
      </c>
      <c r="E72" s="9"/>
      <c r="F72" s="8">
        <v>5</v>
      </c>
      <c r="G72" s="7">
        <v>107</v>
      </c>
      <c r="H72" s="8">
        <v>60</v>
      </c>
      <c r="I72" s="9">
        <v>77</v>
      </c>
      <c r="J72" s="11">
        <v>77</v>
      </c>
      <c r="K72" s="12"/>
      <c r="L72" s="11">
        <v>100</v>
      </c>
      <c r="M72" s="11">
        <v>88</v>
      </c>
      <c r="N72" s="7">
        <f t="shared" si="38"/>
        <v>8</v>
      </c>
      <c r="O72" s="13">
        <f t="shared" si="40"/>
        <v>78.75</v>
      </c>
      <c r="P72" s="11">
        <f t="shared" si="46"/>
        <v>71</v>
      </c>
      <c r="Q72" s="25">
        <f t="shared" si="39"/>
        <v>32.63338014977915</v>
      </c>
      <c r="R72" s="7">
        <f t="shared" si="45"/>
        <v>112</v>
      </c>
      <c r="S72" s="8">
        <f t="shared" si="41"/>
        <v>62.032085561497333</v>
      </c>
      <c r="T72" s="7"/>
      <c r="U72" s="8">
        <f t="shared" ref="U72:U82" si="48">(F72/151)*100</f>
        <v>3.3112582781456954</v>
      </c>
      <c r="V72" s="7">
        <f t="shared" si="42"/>
        <v>61.142857142857146</v>
      </c>
      <c r="W72" s="8">
        <f t="shared" si="35"/>
        <v>37.037037037037038</v>
      </c>
      <c r="X72" s="7">
        <f t="shared" si="47"/>
        <v>53.472222222222221</v>
      </c>
      <c r="Y72" s="7">
        <f t="shared" si="34"/>
        <v>70</v>
      </c>
      <c r="Z72" s="7"/>
      <c r="AA72" s="7">
        <f t="shared" si="43"/>
        <v>91.743119266055047</v>
      </c>
      <c r="AB72" s="14">
        <f t="shared" si="44"/>
        <v>54.105511358259214</v>
      </c>
    </row>
    <row r="73" spans="1:28" x14ac:dyDescent="0.25">
      <c r="A73" s="7" t="s">
        <v>85</v>
      </c>
      <c r="B73" s="27" t="s">
        <v>86</v>
      </c>
      <c r="C73" s="9">
        <v>80</v>
      </c>
      <c r="D73" s="10">
        <v>94</v>
      </c>
      <c r="E73" s="9">
        <v>49</v>
      </c>
      <c r="F73" s="8">
        <v>45</v>
      </c>
      <c r="G73" s="7">
        <v>135</v>
      </c>
      <c r="H73" s="8">
        <v>91</v>
      </c>
      <c r="I73" s="9">
        <v>82</v>
      </c>
      <c r="J73" s="11">
        <v>57</v>
      </c>
      <c r="K73" s="12">
        <v>81</v>
      </c>
      <c r="L73" s="11">
        <v>63</v>
      </c>
      <c r="M73" s="11">
        <v>92</v>
      </c>
      <c r="N73" s="7">
        <f t="shared" si="38"/>
        <v>10</v>
      </c>
      <c r="O73" s="13">
        <f t="shared" si="40"/>
        <v>78.900000000000006</v>
      </c>
      <c r="P73" s="11">
        <f t="shared" si="46"/>
        <v>72</v>
      </c>
      <c r="Q73" s="25">
        <f t="shared" si="39"/>
        <v>25.461539623518448</v>
      </c>
      <c r="R73" s="7">
        <f t="shared" si="45"/>
        <v>72</v>
      </c>
      <c r="S73" s="8">
        <f t="shared" si="41"/>
        <v>50.267379679144383</v>
      </c>
      <c r="T73" s="7">
        <f t="shared" ref="T73:T90" si="49">(E73/133)*100</f>
        <v>36.84210526315789</v>
      </c>
      <c r="U73" s="8">
        <f t="shared" si="48"/>
        <v>29.80132450331126</v>
      </c>
      <c r="V73" s="7">
        <f t="shared" si="42"/>
        <v>77.142857142857153</v>
      </c>
      <c r="W73" s="8">
        <f t="shared" si="35"/>
        <v>56.172839506172842</v>
      </c>
      <c r="X73" s="7">
        <f t="shared" si="47"/>
        <v>56.944444444444443</v>
      </c>
      <c r="Y73" s="7">
        <f t="shared" si="34"/>
        <v>51.81818181818182</v>
      </c>
      <c r="Z73" s="7">
        <f>(K73/133)*100</f>
        <v>60.902255639097746</v>
      </c>
      <c r="AA73" s="7">
        <f t="shared" si="43"/>
        <v>57.798165137614674</v>
      </c>
      <c r="AB73" s="14">
        <f t="shared" si="44"/>
        <v>53.076617014886914</v>
      </c>
    </row>
    <row r="74" spans="1:28" x14ac:dyDescent="0.25">
      <c r="A74" s="7" t="s">
        <v>154</v>
      </c>
      <c r="B74" s="27" t="s">
        <v>155</v>
      </c>
      <c r="C74" s="9">
        <v>57</v>
      </c>
      <c r="D74" s="10">
        <v>58</v>
      </c>
      <c r="E74" s="9">
        <v>96</v>
      </c>
      <c r="F74" s="8">
        <v>114</v>
      </c>
      <c r="G74" s="9">
        <v>122</v>
      </c>
      <c r="H74" s="8">
        <v>70</v>
      </c>
      <c r="I74" s="9">
        <v>59</v>
      </c>
      <c r="J74" s="11">
        <v>72</v>
      </c>
      <c r="K74" s="12">
        <v>71</v>
      </c>
      <c r="L74" s="11">
        <v>79</v>
      </c>
      <c r="M74" s="11">
        <v>54</v>
      </c>
      <c r="N74" s="7">
        <f t="shared" si="38"/>
        <v>10</v>
      </c>
      <c r="O74" s="13">
        <f t="shared" si="40"/>
        <v>79.5</v>
      </c>
      <c r="P74" s="11">
        <f t="shared" si="46"/>
        <v>73</v>
      </c>
      <c r="Q74" s="25">
        <f t="shared" si="39"/>
        <v>22.406472279232176</v>
      </c>
      <c r="R74" s="7">
        <f t="shared" si="45"/>
        <v>51</v>
      </c>
      <c r="S74" s="8">
        <f t="shared" si="41"/>
        <v>31.016042780748666</v>
      </c>
      <c r="T74" s="7">
        <f t="shared" si="49"/>
        <v>72.180451127819538</v>
      </c>
      <c r="U74" s="8">
        <f t="shared" si="48"/>
        <v>75.496688741721854</v>
      </c>
      <c r="V74" s="7">
        <f t="shared" si="42"/>
        <v>69.714285714285722</v>
      </c>
      <c r="W74" s="8">
        <f t="shared" si="35"/>
        <v>43.209876543209873</v>
      </c>
      <c r="X74" s="7">
        <f t="shared" si="47"/>
        <v>40.972222222222221</v>
      </c>
      <c r="Y74" s="7">
        <f t="shared" si="34"/>
        <v>65.454545454545453</v>
      </c>
      <c r="Z74" s="7">
        <f>(K74/133)*100</f>
        <v>53.383458646616546</v>
      </c>
      <c r="AA74" s="7">
        <f t="shared" si="43"/>
        <v>72.477064220183479</v>
      </c>
      <c r="AB74" s="14">
        <f t="shared" si="44"/>
        <v>58.211626161261478</v>
      </c>
    </row>
    <row r="75" spans="1:28" x14ac:dyDescent="0.25">
      <c r="A75" s="7" t="s">
        <v>34</v>
      </c>
      <c r="B75" s="27" t="s">
        <v>35</v>
      </c>
      <c r="C75" s="9">
        <v>96</v>
      </c>
      <c r="D75" s="10">
        <v>77</v>
      </c>
      <c r="E75" s="9">
        <v>90</v>
      </c>
      <c r="F75" s="8">
        <v>76</v>
      </c>
      <c r="G75" s="9">
        <v>91</v>
      </c>
      <c r="H75" s="8">
        <v>89</v>
      </c>
      <c r="I75" s="7">
        <v>91</v>
      </c>
      <c r="J75" s="11"/>
      <c r="K75" s="12"/>
      <c r="L75" s="11">
        <v>58</v>
      </c>
      <c r="M75" s="11">
        <v>73</v>
      </c>
      <c r="N75" s="7">
        <f t="shared" si="38"/>
        <v>8</v>
      </c>
      <c r="O75" s="13">
        <f t="shared" si="40"/>
        <v>80.625</v>
      </c>
      <c r="P75" s="11">
        <f t="shared" si="46"/>
        <v>74</v>
      </c>
      <c r="Q75" s="25">
        <f t="shared" si="39"/>
        <v>11.055965584244554</v>
      </c>
      <c r="R75" s="7">
        <f t="shared" si="45"/>
        <v>11</v>
      </c>
      <c r="S75" s="8">
        <f t="shared" si="41"/>
        <v>41.17647058823529</v>
      </c>
      <c r="T75" s="7">
        <f t="shared" si="49"/>
        <v>67.669172932330824</v>
      </c>
      <c r="U75" s="8">
        <f t="shared" si="48"/>
        <v>50.331125827814574</v>
      </c>
      <c r="V75" s="7">
        <f t="shared" si="42"/>
        <v>52</v>
      </c>
      <c r="W75" s="8">
        <f t="shared" si="35"/>
        <v>54.938271604938272</v>
      </c>
      <c r="X75" s="7">
        <f t="shared" si="47"/>
        <v>63.194444444444443</v>
      </c>
      <c r="Y75" s="7"/>
      <c r="Z75" s="7"/>
      <c r="AA75" s="7">
        <f t="shared" si="43"/>
        <v>53.211009174311933</v>
      </c>
      <c r="AB75" s="14">
        <f t="shared" si="44"/>
        <v>54.645784938867905</v>
      </c>
    </row>
    <row r="76" spans="1:28" x14ac:dyDescent="0.25">
      <c r="A76" s="7" t="s">
        <v>192</v>
      </c>
      <c r="B76" s="27" t="s">
        <v>193</v>
      </c>
      <c r="C76" s="9">
        <v>88</v>
      </c>
      <c r="D76" s="10">
        <v>80</v>
      </c>
      <c r="E76" s="9">
        <v>130</v>
      </c>
      <c r="F76" s="8">
        <v>90</v>
      </c>
      <c r="G76" s="9">
        <v>107</v>
      </c>
      <c r="H76" s="8">
        <v>87</v>
      </c>
      <c r="I76" s="9">
        <v>84</v>
      </c>
      <c r="J76" s="11">
        <v>56</v>
      </c>
      <c r="K76" s="12">
        <v>65</v>
      </c>
      <c r="L76" s="11">
        <v>50</v>
      </c>
      <c r="M76" s="11">
        <v>58</v>
      </c>
      <c r="N76" s="7">
        <f t="shared" si="38"/>
        <v>10</v>
      </c>
      <c r="O76" s="13">
        <f t="shared" si="40"/>
        <v>80.7</v>
      </c>
      <c r="P76" s="11">
        <f t="shared" si="46"/>
        <v>75</v>
      </c>
      <c r="Q76" s="25">
        <f t="shared" si="39"/>
        <v>23.60953197333653</v>
      </c>
      <c r="R76" s="7">
        <f t="shared" si="45"/>
        <v>62</v>
      </c>
      <c r="S76" s="8">
        <f t="shared" si="41"/>
        <v>42.780748663101605</v>
      </c>
      <c r="T76" s="7">
        <f t="shared" si="49"/>
        <v>97.744360902255636</v>
      </c>
      <c r="U76" s="8">
        <f t="shared" si="48"/>
        <v>59.602649006622521</v>
      </c>
      <c r="V76" s="7">
        <f t="shared" si="42"/>
        <v>61.142857142857146</v>
      </c>
      <c r="W76" s="8">
        <f t="shared" si="35"/>
        <v>53.703703703703709</v>
      </c>
      <c r="X76" s="7">
        <f t="shared" si="47"/>
        <v>58.333333333333336</v>
      </c>
      <c r="Y76" s="7">
        <f t="shared" ref="Y76:Y85" si="50">(J76/110)*100</f>
        <v>50.909090909090907</v>
      </c>
      <c r="Z76" s="7">
        <f>(K76/133)*100</f>
        <v>48.872180451127818</v>
      </c>
      <c r="AA76" s="7">
        <f t="shared" si="43"/>
        <v>45.871559633027523</v>
      </c>
      <c r="AB76" s="14">
        <f t="shared" si="44"/>
        <v>57.662275971680025</v>
      </c>
    </row>
    <row r="77" spans="1:28" x14ac:dyDescent="0.25">
      <c r="A77" s="7" t="s">
        <v>320</v>
      </c>
      <c r="B77" s="27" t="s">
        <v>321</v>
      </c>
      <c r="C77" s="17">
        <v>92</v>
      </c>
      <c r="D77" s="10">
        <v>113</v>
      </c>
      <c r="E77" s="7">
        <v>40</v>
      </c>
      <c r="F77" s="8">
        <v>128</v>
      </c>
      <c r="G77" s="7">
        <v>71</v>
      </c>
      <c r="H77" s="8">
        <v>125</v>
      </c>
      <c r="I77" s="9">
        <v>67</v>
      </c>
      <c r="J77" s="11">
        <v>52</v>
      </c>
      <c r="K77" s="12">
        <v>77</v>
      </c>
      <c r="L77" s="11">
        <v>40</v>
      </c>
      <c r="M77" s="11">
        <v>99</v>
      </c>
      <c r="N77" s="7">
        <f t="shared" si="38"/>
        <v>10</v>
      </c>
      <c r="O77" s="13">
        <f t="shared" si="40"/>
        <v>81.2</v>
      </c>
      <c r="P77" s="11">
        <f t="shared" si="46"/>
        <v>76</v>
      </c>
      <c r="Q77" s="25">
        <f t="shared" si="39"/>
        <v>31.634790974495154</v>
      </c>
      <c r="R77" s="7">
        <f t="shared" si="45"/>
        <v>109</v>
      </c>
      <c r="S77" s="8">
        <f t="shared" si="41"/>
        <v>60.427807486631011</v>
      </c>
      <c r="T77" s="7">
        <f t="shared" si="49"/>
        <v>30.075187969924812</v>
      </c>
      <c r="U77" s="8">
        <f t="shared" si="48"/>
        <v>84.768211920529808</v>
      </c>
      <c r="V77" s="7">
        <f t="shared" si="42"/>
        <v>40.571428571428569</v>
      </c>
      <c r="W77" s="8">
        <f t="shared" si="35"/>
        <v>77.160493827160494</v>
      </c>
      <c r="X77" s="7">
        <f t="shared" si="47"/>
        <v>46.527777777777779</v>
      </c>
      <c r="Y77" s="7">
        <f t="shared" si="50"/>
        <v>47.272727272727273</v>
      </c>
      <c r="Z77" s="7">
        <f>(K77/133)*100</f>
        <v>57.894736842105267</v>
      </c>
      <c r="AA77" s="7">
        <f t="shared" si="43"/>
        <v>36.697247706422019</v>
      </c>
      <c r="AB77" s="14">
        <f t="shared" si="44"/>
        <v>53.48840215274523</v>
      </c>
    </row>
    <row r="78" spans="1:28" x14ac:dyDescent="0.25">
      <c r="A78" s="7" t="s">
        <v>184</v>
      </c>
      <c r="B78" s="27" t="s">
        <v>185</v>
      </c>
      <c r="C78" s="9">
        <v>119</v>
      </c>
      <c r="D78" s="10">
        <v>123</v>
      </c>
      <c r="E78" s="9">
        <v>104</v>
      </c>
      <c r="F78" s="8">
        <v>33</v>
      </c>
      <c r="G78" s="9">
        <v>81</v>
      </c>
      <c r="H78" s="8">
        <v>71</v>
      </c>
      <c r="I78" s="9">
        <v>75</v>
      </c>
      <c r="J78" s="11">
        <v>97</v>
      </c>
      <c r="K78" s="12">
        <v>76</v>
      </c>
      <c r="L78" s="11">
        <v>90</v>
      </c>
      <c r="M78" s="11">
        <v>64</v>
      </c>
      <c r="N78" s="7">
        <f t="shared" si="38"/>
        <v>10</v>
      </c>
      <c r="O78" s="13">
        <f t="shared" si="40"/>
        <v>81.400000000000006</v>
      </c>
      <c r="P78" s="11">
        <f t="shared" si="46"/>
        <v>77</v>
      </c>
      <c r="Q78" s="25">
        <f t="shared" si="39"/>
        <v>23.2</v>
      </c>
      <c r="R78" s="7">
        <f t="shared" si="45"/>
        <v>57</v>
      </c>
      <c r="S78" s="8">
        <f t="shared" si="41"/>
        <v>65.775401069518708</v>
      </c>
      <c r="T78" s="7">
        <f t="shared" si="49"/>
        <v>78.195488721804509</v>
      </c>
      <c r="U78" s="8">
        <f t="shared" si="48"/>
        <v>21.85430463576159</v>
      </c>
      <c r="V78" s="7">
        <f t="shared" si="42"/>
        <v>46.285714285714285</v>
      </c>
      <c r="W78" s="8">
        <f t="shared" si="35"/>
        <v>43.827160493827158</v>
      </c>
      <c r="X78" s="7">
        <f t="shared" si="47"/>
        <v>52.083333333333336</v>
      </c>
      <c r="Y78" s="7">
        <f t="shared" si="50"/>
        <v>88.181818181818187</v>
      </c>
      <c r="Z78" s="7">
        <f>(K78/133)*100</f>
        <v>57.142857142857139</v>
      </c>
      <c r="AA78" s="7">
        <f t="shared" si="43"/>
        <v>82.568807339449549</v>
      </c>
      <c r="AB78" s="14">
        <f t="shared" si="44"/>
        <v>59.546098356009388</v>
      </c>
    </row>
    <row r="79" spans="1:28" x14ac:dyDescent="0.25">
      <c r="A79" s="7" t="s">
        <v>295</v>
      </c>
      <c r="B79" s="27" t="s">
        <v>296</v>
      </c>
      <c r="C79" s="17">
        <v>103</v>
      </c>
      <c r="D79" s="10">
        <v>95</v>
      </c>
      <c r="E79" s="7">
        <v>135</v>
      </c>
      <c r="F79" s="8">
        <v>71</v>
      </c>
      <c r="G79" s="7">
        <v>74</v>
      </c>
      <c r="H79" s="8">
        <v>78</v>
      </c>
      <c r="I79" s="9">
        <v>87</v>
      </c>
      <c r="J79" s="11">
        <v>94</v>
      </c>
      <c r="K79" s="12">
        <v>48</v>
      </c>
      <c r="L79" s="11"/>
      <c r="M79" s="11">
        <v>51</v>
      </c>
      <c r="N79" s="7">
        <f t="shared" si="38"/>
        <v>9</v>
      </c>
      <c r="O79" s="13">
        <f t="shared" si="40"/>
        <v>81.444444444444443</v>
      </c>
      <c r="P79" s="11">
        <f t="shared" si="46"/>
        <v>78</v>
      </c>
      <c r="Q79" s="25">
        <f t="shared" si="39"/>
        <v>24.635616092294377</v>
      </c>
      <c r="R79" s="7">
        <f t="shared" si="45"/>
        <v>70</v>
      </c>
      <c r="S79" s="8">
        <f t="shared" si="41"/>
        <v>50.802139037433157</v>
      </c>
      <c r="T79" s="7">
        <f t="shared" si="49"/>
        <v>101.50375939849626</v>
      </c>
      <c r="U79" s="8">
        <f t="shared" si="48"/>
        <v>47.019867549668874</v>
      </c>
      <c r="V79" s="7">
        <f t="shared" si="42"/>
        <v>42.285714285714285</v>
      </c>
      <c r="W79" s="8">
        <f t="shared" si="35"/>
        <v>48.148148148148145</v>
      </c>
      <c r="X79" s="7">
        <f t="shared" si="47"/>
        <v>60.416666666666664</v>
      </c>
      <c r="Y79" s="7">
        <f t="shared" si="50"/>
        <v>85.454545454545453</v>
      </c>
      <c r="Z79" s="7">
        <f>(K79/133)*100</f>
        <v>36.090225563909769</v>
      </c>
      <c r="AA79" s="7">
        <f t="shared" si="43"/>
        <v>0</v>
      </c>
      <c r="AB79" s="14">
        <f t="shared" si="44"/>
        <v>52.413451789398067</v>
      </c>
    </row>
    <row r="80" spans="1:28" x14ac:dyDescent="0.25">
      <c r="A80" s="7" t="s">
        <v>214</v>
      </c>
      <c r="B80" s="27" t="s">
        <v>215</v>
      </c>
      <c r="C80" s="9">
        <v>106</v>
      </c>
      <c r="D80" s="10">
        <v>129</v>
      </c>
      <c r="E80" s="7">
        <v>73</v>
      </c>
      <c r="F80" s="8">
        <v>103</v>
      </c>
      <c r="G80" s="9">
        <v>53</v>
      </c>
      <c r="H80" s="8">
        <v>43</v>
      </c>
      <c r="I80" s="9">
        <v>100</v>
      </c>
      <c r="J80" s="11">
        <v>70</v>
      </c>
      <c r="K80" s="12"/>
      <c r="L80" s="11">
        <v>55</v>
      </c>
      <c r="M80" s="11">
        <v>108</v>
      </c>
      <c r="N80" s="7">
        <f t="shared" si="38"/>
        <v>9</v>
      </c>
      <c r="O80" s="13">
        <f t="shared" si="40"/>
        <v>81.555555555555557</v>
      </c>
      <c r="P80" s="11">
        <f t="shared" si="46"/>
        <v>79</v>
      </c>
      <c r="Q80" s="25">
        <f t="shared" si="39"/>
        <v>27.817305209811437</v>
      </c>
      <c r="R80" s="7">
        <f t="shared" si="45"/>
        <v>86</v>
      </c>
      <c r="S80" s="8">
        <f t="shared" si="41"/>
        <v>68.983957219251337</v>
      </c>
      <c r="T80" s="7">
        <f t="shared" si="49"/>
        <v>54.887218045112782</v>
      </c>
      <c r="U80" s="8">
        <f t="shared" si="48"/>
        <v>68.211920529801333</v>
      </c>
      <c r="V80" s="7">
        <f t="shared" si="42"/>
        <v>30.285714285714288</v>
      </c>
      <c r="W80" s="8">
        <f t="shared" si="35"/>
        <v>26.543209876543212</v>
      </c>
      <c r="X80" s="7">
        <f t="shared" si="47"/>
        <v>69.444444444444443</v>
      </c>
      <c r="Y80" s="7">
        <f t="shared" si="50"/>
        <v>63.636363636363633</v>
      </c>
      <c r="Z80" s="7"/>
      <c r="AA80" s="7">
        <f t="shared" si="43"/>
        <v>50.458715596330272</v>
      </c>
      <c r="AB80" s="14">
        <f t="shared" si="44"/>
        <v>54.056442954195155</v>
      </c>
    </row>
    <row r="81" spans="1:28" x14ac:dyDescent="0.25">
      <c r="A81" s="7" t="s">
        <v>297</v>
      </c>
      <c r="B81" s="27" t="s">
        <v>298</v>
      </c>
      <c r="C81" s="17">
        <v>55</v>
      </c>
      <c r="D81" s="10">
        <v>64</v>
      </c>
      <c r="E81" s="7">
        <v>131</v>
      </c>
      <c r="F81" s="8">
        <v>68</v>
      </c>
      <c r="G81" s="7">
        <v>81</v>
      </c>
      <c r="H81" s="8">
        <v>149</v>
      </c>
      <c r="I81" s="9">
        <v>61</v>
      </c>
      <c r="J81" s="11">
        <v>88</v>
      </c>
      <c r="K81" s="12">
        <v>75</v>
      </c>
      <c r="L81" s="11">
        <v>72</v>
      </c>
      <c r="M81" s="11">
        <v>48</v>
      </c>
      <c r="N81" s="7">
        <f t="shared" si="38"/>
        <v>10</v>
      </c>
      <c r="O81" s="13">
        <f t="shared" si="40"/>
        <v>83.7</v>
      </c>
      <c r="P81" s="11">
        <f t="shared" si="46"/>
        <v>80</v>
      </c>
      <c r="Q81" s="25">
        <f t="shared" si="39"/>
        <v>30.272264533727899</v>
      </c>
      <c r="R81" s="7">
        <f t="shared" si="45"/>
        <v>101</v>
      </c>
      <c r="S81" s="8">
        <f t="shared" si="41"/>
        <v>34.224598930481278</v>
      </c>
      <c r="T81" s="7">
        <f t="shared" si="49"/>
        <v>98.496240601503757</v>
      </c>
      <c r="U81" s="8">
        <f t="shared" si="48"/>
        <v>45.033112582781456</v>
      </c>
      <c r="V81" s="7">
        <f t="shared" si="42"/>
        <v>46.285714285714285</v>
      </c>
      <c r="W81" s="8">
        <f t="shared" si="35"/>
        <v>91.975308641975303</v>
      </c>
      <c r="X81" s="7">
        <f t="shared" si="47"/>
        <v>42.361111111111107</v>
      </c>
      <c r="Y81" s="7">
        <f t="shared" si="50"/>
        <v>80</v>
      </c>
      <c r="Z81" s="7">
        <f t="shared" ref="Z81:Z93" si="51">(K81/133)*100</f>
        <v>56.390977443609025</v>
      </c>
      <c r="AA81" s="7">
        <f t="shared" si="43"/>
        <v>66.055045871559642</v>
      </c>
      <c r="AB81" s="14">
        <f t="shared" si="44"/>
        <v>62.313567718748423</v>
      </c>
    </row>
    <row r="82" spans="1:28" x14ac:dyDescent="0.25">
      <c r="A82" s="7" t="s">
        <v>202</v>
      </c>
      <c r="B82" s="27" t="s">
        <v>203</v>
      </c>
      <c r="C82" s="9">
        <v>94</v>
      </c>
      <c r="D82" s="10">
        <v>92</v>
      </c>
      <c r="E82" s="7">
        <v>45</v>
      </c>
      <c r="F82" s="8">
        <v>136</v>
      </c>
      <c r="G82" s="9">
        <v>103</v>
      </c>
      <c r="H82" s="8">
        <v>46</v>
      </c>
      <c r="I82" s="9">
        <v>99</v>
      </c>
      <c r="J82" s="11">
        <v>68</v>
      </c>
      <c r="K82" s="12">
        <v>82</v>
      </c>
      <c r="L82" s="11"/>
      <c r="M82" s="11">
        <v>84</v>
      </c>
      <c r="N82" s="7">
        <f t="shared" si="38"/>
        <v>9</v>
      </c>
      <c r="O82" s="13">
        <f t="shared" si="40"/>
        <v>83.888888888888886</v>
      </c>
      <c r="P82" s="11">
        <f t="shared" si="46"/>
        <v>81</v>
      </c>
      <c r="Q82" s="25">
        <f t="shared" si="39"/>
        <v>27.036783357511073</v>
      </c>
      <c r="R82" s="7">
        <f t="shared" si="45"/>
        <v>79</v>
      </c>
      <c r="S82" s="8">
        <f t="shared" si="41"/>
        <v>49.19786096256685</v>
      </c>
      <c r="T82" s="7">
        <f t="shared" si="49"/>
        <v>33.834586466165412</v>
      </c>
      <c r="U82" s="8">
        <f t="shared" si="48"/>
        <v>90.066225165562912</v>
      </c>
      <c r="V82" s="7">
        <f t="shared" si="42"/>
        <v>58.857142857142854</v>
      </c>
      <c r="W82" s="8">
        <f t="shared" si="35"/>
        <v>28.39506172839506</v>
      </c>
      <c r="X82" s="7">
        <f t="shared" si="47"/>
        <v>68.75</v>
      </c>
      <c r="Y82" s="7">
        <f t="shared" si="50"/>
        <v>61.818181818181813</v>
      </c>
      <c r="Z82" s="7">
        <f t="shared" si="51"/>
        <v>61.65413533834586</v>
      </c>
      <c r="AA82" s="7">
        <f t="shared" si="43"/>
        <v>0</v>
      </c>
      <c r="AB82" s="14">
        <f t="shared" si="44"/>
        <v>50.285910481817865</v>
      </c>
    </row>
    <row r="83" spans="1:28" x14ac:dyDescent="0.25">
      <c r="A83" s="7" t="s">
        <v>186</v>
      </c>
      <c r="B83" s="27" t="s">
        <v>187</v>
      </c>
      <c r="C83" s="9">
        <v>136</v>
      </c>
      <c r="D83" s="10">
        <v>112</v>
      </c>
      <c r="E83" s="9">
        <v>99</v>
      </c>
      <c r="F83" s="8"/>
      <c r="G83" s="9">
        <v>122</v>
      </c>
      <c r="H83" s="8">
        <v>64</v>
      </c>
      <c r="I83" s="9">
        <v>88</v>
      </c>
      <c r="J83" s="11">
        <v>98</v>
      </c>
      <c r="K83" s="12">
        <v>69</v>
      </c>
      <c r="L83" s="11">
        <v>61</v>
      </c>
      <c r="M83" s="11">
        <v>44</v>
      </c>
      <c r="N83" s="7">
        <f t="shared" si="38"/>
        <v>9</v>
      </c>
      <c r="O83" s="13">
        <f t="shared" si="40"/>
        <v>84.111111111111114</v>
      </c>
      <c r="P83" s="11">
        <f t="shared" si="46"/>
        <v>82</v>
      </c>
      <c r="Q83" s="25">
        <f t="shared" si="39"/>
        <v>24.537700899475052</v>
      </c>
      <c r="R83" s="7">
        <f t="shared" si="45"/>
        <v>68</v>
      </c>
      <c r="S83" s="8">
        <f t="shared" si="41"/>
        <v>59.893048128342244</v>
      </c>
      <c r="T83" s="7">
        <f t="shared" si="49"/>
        <v>74.436090225563916</v>
      </c>
      <c r="U83" s="8"/>
      <c r="V83" s="7">
        <f t="shared" si="42"/>
        <v>69.714285714285722</v>
      </c>
      <c r="W83" s="8">
        <f t="shared" si="35"/>
        <v>39.506172839506171</v>
      </c>
      <c r="X83" s="7">
        <f t="shared" si="47"/>
        <v>61.111111111111114</v>
      </c>
      <c r="Y83" s="7">
        <f t="shared" si="50"/>
        <v>89.090909090909093</v>
      </c>
      <c r="Z83" s="7">
        <f t="shared" si="51"/>
        <v>51.879699248120303</v>
      </c>
      <c r="AA83" s="7">
        <f t="shared" si="43"/>
        <v>55.963302752293572</v>
      </c>
      <c r="AB83" s="14">
        <f t="shared" si="44"/>
        <v>62.69932738876652</v>
      </c>
    </row>
    <row r="84" spans="1:28" x14ac:dyDescent="0.25">
      <c r="A84" s="7" t="s">
        <v>109</v>
      </c>
      <c r="B84" s="27" t="s">
        <v>110</v>
      </c>
      <c r="C84" s="9">
        <v>141</v>
      </c>
      <c r="D84" s="10">
        <v>140</v>
      </c>
      <c r="E84" s="9">
        <v>37</v>
      </c>
      <c r="F84" s="8">
        <v>104</v>
      </c>
      <c r="G84" s="9">
        <v>81</v>
      </c>
      <c r="H84" s="8">
        <v>41</v>
      </c>
      <c r="I84" s="9">
        <v>106</v>
      </c>
      <c r="J84" s="11">
        <v>86</v>
      </c>
      <c r="K84" s="12">
        <v>97</v>
      </c>
      <c r="L84" s="11">
        <v>48</v>
      </c>
      <c r="M84" s="11">
        <v>104</v>
      </c>
      <c r="N84" s="7">
        <f t="shared" si="38"/>
        <v>10</v>
      </c>
      <c r="O84" s="13">
        <f t="shared" si="40"/>
        <v>84.4</v>
      </c>
      <c r="P84" s="11">
        <f t="shared" si="46"/>
        <v>83</v>
      </c>
      <c r="Q84" s="25">
        <f t="shared" si="39"/>
        <v>31.550594289173066</v>
      </c>
      <c r="R84" s="7">
        <f t="shared" si="45"/>
        <v>108</v>
      </c>
      <c r="S84" s="8">
        <f t="shared" si="41"/>
        <v>74.866310160427801</v>
      </c>
      <c r="T84" s="7">
        <f t="shared" si="49"/>
        <v>27.819548872180448</v>
      </c>
      <c r="U84" s="8">
        <f t="shared" ref="U84:U98" si="52">(F84/151)*100</f>
        <v>68.874172185430467</v>
      </c>
      <c r="V84" s="7">
        <f t="shared" si="42"/>
        <v>46.285714285714285</v>
      </c>
      <c r="W84" s="8">
        <f t="shared" si="35"/>
        <v>25.308641975308642</v>
      </c>
      <c r="X84" s="7">
        <f t="shared" si="47"/>
        <v>73.611111111111114</v>
      </c>
      <c r="Y84" s="7">
        <f t="shared" si="50"/>
        <v>78.181818181818187</v>
      </c>
      <c r="Z84" s="7">
        <f t="shared" si="51"/>
        <v>72.932330827067673</v>
      </c>
      <c r="AA84" s="7">
        <f t="shared" si="43"/>
        <v>44.036697247706428</v>
      </c>
      <c r="AB84" s="14">
        <f t="shared" si="44"/>
        <v>56.879593871862781</v>
      </c>
    </row>
    <row r="85" spans="1:28" x14ac:dyDescent="0.25">
      <c r="A85" s="7" t="s">
        <v>12</v>
      </c>
      <c r="B85" s="27" t="s">
        <v>13</v>
      </c>
      <c r="C85" s="9">
        <v>114</v>
      </c>
      <c r="D85" s="10">
        <v>83</v>
      </c>
      <c r="E85" s="7">
        <v>123</v>
      </c>
      <c r="F85" s="8">
        <v>73</v>
      </c>
      <c r="G85" s="7">
        <v>107</v>
      </c>
      <c r="H85" s="8">
        <v>120</v>
      </c>
      <c r="I85" s="15">
        <v>70</v>
      </c>
      <c r="J85" s="11">
        <v>96</v>
      </c>
      <c r="K85" s="12">
        <v>55</v>
      </c>
      <c r="L85" s="11">
        <v>73</v>
      </c>
      <c r="M85" s="11">
        <v>50</v>
      </c>
      <c r="N85" s="7">
        <f t="shared" si="38"/>
        <v>10</v>
      </c>
      <c r="O85" s="13">
        <f t="shared" si="40"/>
        <v>85</v>
      </c>
      <c r="P85" s="11">
        <f t="shared" si="46"/>
        <v>84</v>
      </c>
      <c r="Q85" s="25">
        <f t="shared" si="39"/>
        <v>24.322828782853364</v>
      </c>
      <c r="R85" s="7">
        <f t="shared" si="45"/>
        <v>66</v>
      </c>
      <c r="S85" s="8">
        <f t="shared" si="41"/>
        <v>44.385026737967912</v>
      </c>
      <c r="T85" s="7">
        <f t="shared" si="49"/>
        <v>92.481203007518801</v>
      </c>
      <c r="U85" s="8">
        <f t="shared" si="52"/>
        <v>48.344370860927157</v>
      </c>
      <c r="V85" s="7">
        <f t="shared" si="42"/>
        <v>61.142857142857146</v>
      </c>
      <c r="W85" s="8">
        <f t="shared" si="35"/>
        <v>74.074074074074076</v>
      </c>
      <c r="X85" s="7">
        <f t="shared" si="47"/>
        <v>48.611111111111107</v>
      </c>
      <c r="Y85" s="7">
        <f t="shared" si="50"/>
        <v>87.272727272727266</v>
      </c>
      <c r="Z85" s="7">
        <f t="shared" si="51"/>
        <v>41.353383458646611</v>
      </c>
      <c r="AA85" s="7">
        <f t="shared" si="43"/>
        <v>66.972477064220186</v>
      </c>
      <c r="AB85" s="14">
        <f t="shared" si="44"/>
        <v>62.737470081116697</v>
      </c>
    </row>
    <row r="86" spans="1:28" x14ac:dyDescent="0.25">
      <c r="A86" s="7" t="s">
        <v>158</v>
      </c>
      <c r="B86" s="27" t="s">
        <v>159</v>
      </c>
      <c r="C86" s="9">
        <v>150</v>
      </c>
      <c r="D86" s="8">
        <v>122</v>
      </c>
      <c r="E86" s="7">
        <v>55</v>
      </c>
      <c r="F86" s="8">
        <v>31</v>
      </c>
      <c r="G86" s="9">
        <v>135</v>
      </c>
      <c r="H86" s="8">
        <v>106</v>
      </c>
      <c r="I86" s="9">
        <v>97</v>
      </c>
      <c r="J86" s="11">
        <v>82</v>
      </c>
      <c r="K86" s="12">
        <v>78</v>
      </c>
      <c r="L86" s="11">
        <v>80</v>
      </c>
      <c r="M86" s="11">
        <v>67</v>
      </c>
      <c r="N86" s="7">
        <f t="shared" si="38"/>
        <v>10</v>
      </c>
      <c r="O86" s="13">
        <f t="shared" si="40"/>
        <v>85.3</v>
      </c>
      <c r="P86" s="11">
        <f t="shared" si="46"/>
        <v>85</v>
      </c>
      <c r="Q86" s="25">
        <f t="shared" si="39"/>
        <v>29.455220250407226</v>
      </c>
      <c r="R86" s="7">
        <f t="shared" si="45"/>
        <v>96</v>
      </c>
      <c r="S86" s="8">
        <f t="shared" si="41"/>
        <v>65.240641711229955</v>
      </c>
      <c r="T86" s="7">
        <f t="shared" si="49"/>
        <v>41.353383458646611</v>
      </c>
      <c r="U86" s="8">
        <f t="shared" si="52"/>
        <v>20.52980132450331</v>
      </c>
      <c r="V86" s="7">
        <f t="shared" si="42"/>
        <v>77.142857142857153</v>
      </c>
      <c r="W86" s="8">
        <f t="shared" si="35"/>
        <v>65.432098765432102</v>
      </c>
      <c r="X86" s="7">
        <f t="shared" si="47"/>
        <v>67.361111111111114</v>
      </c>
      <c r="Y86" s="7"/>
      <c r="Z86" s="7">
        <f t="shared" si="51"/>
        <v>58.646616541353382</v>
      </c>
      <c r="AA86" s="7">
        <f t="shared" si="43"/>
        <v>73.394495412844037</v>
      </c>
      <c r="AB86" s="14">
        <f t="shared" si="44"/>
        <v>58.637625683497212</v>
      </c>
    </row>
    <row r="87" spans="1:28" x14ac:dyDescent="0.25">
      <c r="A87" s="7" t="s">
        <v>56</v>
      </c>
      <c r="B87" s="27" t="s">
        <v>57</v>
      </c>
      <c r="C87" s="9">
        <v>82</v>
      </c>
      <c r="D87" s="10">
        <v>86</v>
      </c>
      <c r="E87" s="9">
        <v>142</v>
      </c>
      <c r="F87" s="8">
        <v>72</v>
      </c>
      <c r="G87" s="7">
        <v>77</v>
      </c>
      <c r="H87" s="8">
        <v>112</v>
      </c>
      <c r="I87" s="15">
        <v>28</v>
      </c>
      <c r="J87" s="11">
        <v>90</v>
      </c>
      <c r="K87" s="12">
        <v>87</v>
      </c>
      <c r="L87" s="11">
        <v>89</v>
      </c>
      <c r="M87" s="11">
        <v>76</v>
      </c>
      <c r="N87" s="7">
        <f t="shared" si="38"/>
        <v>10</v>
      </c>
      <c r="O87" s="13">
        <f t="shared" si="40"/>
        <v>85.9</v>
      </c>
      <c r="P87" s="11">
        <f t="shared" si="46"/>
        <v>86</v>
      </c>
      <c r="Q87" s="25">
        <f t="shared" si="39"/>
        <v>27.529802033432787</v>
      </c>
      <c r="R87" s="7">
        <f t="shared" si="45"/>
        <v>85</v>
      </c>
      <c r="S87" s="8">
        <f t="shared" si="41"/>
        <v>45.989304812834227</v>
      </c>
      <c r="T87" s="7">
        <f t="shared" si="49"/>
        <v>106.76691729323309</v>
      </c>
      <c r="U87" s="8">
        <f t="shared" si="52"/>
        <v>47.682119205298015</v>
      </c>
      <c r="V87" s="7">
        <f t="shared" si="42"/>
        <v>44</v>
      </c>
      <c r="W87" s="8">
        <f t="shared" si="35"/>
        <v>69.135802469135797</v>
      </c>
      <c r="X87" s="7">
        <f t="shared" si="47"/>
        <v>19.444444444444446</v>
      </c>
      <c r="Y87" s="7">
        <f t="shared" ref="Y87:Y98" si="53">(J87/110)*100</f>
        <v>81.818181818181827</v>
      </c>
      <c r="Z87" s="7">
        <f t="shared" si="51"/>
        <v>65.413533834586474</v>
      </c>
      <c r="AA87" s="7">
        <f t="shared" si="43"/>
        <v>81.651376146788991</v>
      </c>
      <c r="AB87" s="14">
        <f t="shared" si="44"/>
        <v>62.433520002722538</v>
      </c>
    </row>
    <row r="88" spans="1:28" x14ac:dyDescent="0.25">
      <c r="A88" s="7" t="s">
        <v>238</v>
      </c>
      <c r="B88" s="27" t="s">
        <v>239</v>
      </c>
      <c r="C88" s="9">
        <v>121</v>
      </c>
      <c r="D88" s="10">
        <v>113</v>
      </c>
      <c r="E88" s="9">
        <v>89</v>
      </c>
      <c r="F88" s="8">
        <v>20</v>
      </c>
      <c r="G88" s="9">
        <v>111</v>
      </c>
      <c r="H88" s="8">
        <v>137</v>
      </c>
      <c r="I88" s="9">
        <v>56</v>
      </c>
      <c r="J88" s="11">
        <v>64</v>
      </c>
      <c r="K88" s="12">
        <v>90</v>
      </c>
      <c r="L88" s="11"/>
      <c r="M88" s="11">
        <v>95</v>
      </c>
      <c r="N88" s="7">
        <f t="shared" si="38"/>
        <v>9</v>
      </c>
      <c r="O88" s="13">
        <f t="shared" si="40"/>
        <v>86.111111111111114</v>
      </c>
      <c r="P88" s="11">
        <f t="shared" si="46"/>
        <v>87</v>
      </c>
      <c r="Q88" s="25">
        <f t="shared" si="39"/>
        <v>32.999812943727235</v>
      </c>
      <c r="R88" s="7">
        <f t="shared" si="45"/>
        <v>114</v>
      </c>
      <c r="S88" s="8">
        <f t="shared" si="41"/>
        <v>60.427807486631011</v>
      </c>
      <c r="T88" s="7">
        <f t="shared" si="49"/>
        <v>66.917293233082702</v>
      </c>
      <c r="U88" s="8">
        <f t="shared" si="52"/>
        <v>13.245033112582782</v>
      </c>
      <c r="V88" s="7">
        <f t="shared" si="42"/>
        <v>63.428571428571423</v>
      </c>
      <c r="W88" s="8">
        <f t="shared" si="35"/>
        <v>84.567901234567898</v>
      </c>
      <c r="X88" s="7">
        <f t="shared" si="47"/>
        <v>38.888888888888893</v>
      </c>
      <c r="Y88" s="7">
        <f t="shared" si="53"/>
        <v>58.18181818181818</v>
      </c>
      <c r="Z88" s="7">
        <f t="shared" si="51"/>
        <v>67.669172932330824</v>
      </c>
      <c r="AA88" s="7"/>
      <c r="AB88" s="14">
        <f t="shared" si="44"/>
        <v>56.665810812309218</v>
      </c>
    </row>
    <row r="89" spans="1:28" x14ac:dyDescent="0.25">
      <c r="A89" s="7" t="s">
        <v>305</v>
      </c>
      <c r="B89" s="27" t="s">
        <v>306</v>
      </c>
      <c r="C89" s="17">
        <v>118</v>
      </c>
      <c r="D89" s="10">
        <v>88</v>
      </c>
      <c r="E89" s="9">
        <v>81</v>
      </c>
      <c r="F89" s="8">
        <v>70</v>
      </c>
      <c r="G89" s="7">
        <v>130</v>
      </c>
      <c r="H89" s="8">
        <v>152</v>
      </c>
      <c r="I89" s="9">
        <v>83</v>
      </c>
      <c r="J89" s="11">
        <v>112</v>
      </c>
      <c r="K89" s="12">
        <v>64</v>
      </c>
      <c r="L89" s="11">
        <v>46</v>
      </c>
      <c r="M89" s="11">
        <v>46</v>
      </c>
      <c r="N89" s="7">
        <f t="shared" si="38"/>
        <v>10</v>
      </c>
      <c r="O89" s="13">
        <f t="shared" si="40"/>
        <v>87.2</v>
      </c>
      <c r="P89" s="11">
        <f t="shared" si="46"/>
        <v>88</v>
      </c>
      <c r="Q89" s="25">
        <f t="shared" si="39"/>
        <v>33.062970223499278</v>
      </c>
      <c r="R89" s="7">
        <f t="shared" si="45"/>
        <v>115</v>
      </c>
      <c r="S89" s="8">
        <f t="shared" si="41"/>
        <v>47.058823529411761</v>
      </c>
      <c r="T89" s="7">
        <f t="shared" si="49"/>
        <v>60.902255639097746</v>
      </c>
      <c r="U89" s="8">
        <f t="shared" si="52"/>
        <v>46.357615894039732</v>
      </c>
      <c r="V89" s="7">
        <f t="shared" si="42"/>
        <v>74.285714285714292</v>
      </c>
      <c r="W89" s="8">
        <f t="shared" ref="W89:W120" si="54">(H89/162)*100</f>
        <v>93.827160493827151</v>
      </c>
      <c r="X89" s="7">
        <f t="shared" si="47"/>
        <v>57.638888888888886</v>
      </c>
      <c r="Y89" s="7">
        <f t="shared" si="53"/>
        <v>101.81818181818181</v>
      </c>
      <c r="Z89" s="7">
        <f t="shared" si="51"/>
        <v>48.120300751879697</v>
      </c>
      <c r="AA89" s="7">
        <f t="shared" ref="AA89:AA97" si="55">(L89/109)*100</f>
        <v>42.201834862385326</v>
      </c>
      <c r="AB89" s="14">
        <f t="shared" si="44"/>
        <v>63.578975129269601</v>
      </c>
    </row>
    <row r="90" spans="1:28" x14ac:dyDescent="0.25">
      <c r="A90" s="7" t="s">
        <v>87</v>
      </c>
      <c r="B90" s="27" t="s">
        <v>88</v>
      </c>
      <c r="C90" s="9">
        <v>85</v>
      </c>
      <c r="D90" s="10">
        <v>85</v>
      </c>
      <c r="E90" s="7">
        <v>92</v>
      </c>
      <c r="F90" s="8">
        <v>30</v>
      </c>
      <c r="G90" s="7">
        <v>112</v>
      </c>
      <c r="H90" s="8">
        <v>109</v>
      </c>
      <c r="I90" s="9">
        <v>92</v>
      </c>
      <c r="J90" s="11">
        <v>116</v>
      </c>
      <c r="K90" s="12">
        <v>74</v>
      </c>
      <c r="L90" s="11"/>
      <c r="M90" s="11">
        <v>83</v>
      </c>
      <c r="N90" s="7">
        <f t="shared" si="38"/>
        <v>9</v>
      </c>
      <c r="O90" s="13">
        <f t="shared" si="40"/>
        <v>88.111111111111114</v>
      </c>
      <c r="P90" s="11">
        <f t="shared" si="46"/>
        <v>89</v>
      </c>
      <c r="Q90" s="25">
        <f t="shared" si="39"/>
        <v>24.555806936873154</v>
      </c>
      <c r="R90" s="7">
        <f t="shared" si="45"/>
        <v>69</v>
      </c>
      <c r="S90" s="8">
        <f t="shared" si="41"/>
        <v>45.454545454545453</v>
      </c>
      <c r="T90" s="7">
        <f t="shared" si="49"/>
        <v>69.172932330827066</v>
      </c>
      <c r="U90" s="8">
        <f t="shared" si="52"/>
        <v>19.867549668874172</v>
      </c>
      <c r="V90" s="7">
        <f t="shared" si="42"/>
        <v>64</v>
      </c>
      <c r="W90" s="8">
        <f t="shared" si="54"/>
        <v>67.283950617283949</v>
      </c>
      <c r="X90" s="7">
        <f t="shared" si="47"/>
        <v>63.888888888888886</v>
      </c>
      <c r="Y90" s="7">
        <f t="shared" si="53"/>
        <v>105.45454545454544</v>
      </c>
      <c r="Z90" s="7">
        <f t="shared" si="51"/>
        <v>55.639097744360896</v>
      </c>
      <c r="AA90" s="7">
        <f t="shared" si="55"/>
        <v>0</v>
      </c>
      <c r="AB90" s="14">
        <f t="shared" si="44"/>
        <v>54.529056684369543</v>
      </c>
    </row>
    <row r="91" spans="1:28" x14ac:dyDescent="0.25">
      <c r="A91" s="7" t="s">
        <v>220</v>
      </c>
      <c r="B91" s="27" t="s">
        <v>221</v>
      </c>
      <c r="C91" s="9">
        <v>134</v>
      </c>
      <c r="D91" s="10">
        <v>124</v>
      </c>
      <c r="E91" s="9"/>
      <c r="F91" s="8">
        <v>7</v>
      </c>
      <c r="G91" s="9">
        <v>151</v>
      </c>
      <c r="H91" s="8">
        <v>68</v>
      </c>
      <c r="I91" s="9">
        <v>104</v>
      </c>
      <c r="J91" s="11">
        <v>83</v>
      </c>
      <c r="K91" s="12">
        <v>92</v>
      </c>
      <c r="L91" s="11">
        <v>78</v>
      </c>
      <c r="M91" s="11">
        <v>90</v>
      </c>
      <c r="N91" s="7">
        <f t="shared" si="38"/>
        <v>9</v>
      </c>
      <c r="O91" s="13">
        <f t="shared" si="40"/>
        <v>88.555555555555557</v>
      </c>
      <c r="P91" s="11">
        <f t="shared" si="46"/>
        <v>90</v>
      </c>
      <c r="Q91" s="25">
        <f t="shared" si="39"/>
        <v>37.452521384076285</v>
      </c>
      <c r="R91" s="7">
        <f t="shared" si="45"/>
        <v>131</v>
      </c>
      <c r="S91" s="8">
        <f t="shared" si="41"/>
        <v>66.310160427807489</v>
      </c>
      <c r="T91" s="7"/>
      <c r="U91" s="8">
        <f t="shared" si="52"/>
        <v>4.6357615894039732</v>
      </c>
      <c r="V91" s="7">
        <f t="shared" si="42"/>
        <v>86.285714285714292</v>
      </c>
      <c r="W91" s="8">
        <f t="shared" si="54"/>
        <v>41.975308641975303</v>
      </c>
      <c r="X91" s="7">
        <f t="shared" si="47"/>
        <v>72.222222222222214</v>
      </c>
      <c r="Y91" s="7">
        <f t="shared" si="53"/>
        <v>75.454545454545453</v>
      </c>
      <c r="Z91" s="7">
        <f t="shared" si="51"/>
        <v>69.172932330827066</v>
      </c>
      <c r="AA91" s="7">
        <f t="shared" si="55"/>
        <v>71.559633027522935</v>
      </c>
      <c r="AB91" s="14">
        <f t="shared" si="44"/>
        <v>60.952034747502339</v>
      </c>
    </row>
    <row r="92" spans="1:28" x14ac:dyDescent="0.25">
      <c r="A92" s="7" t="s">
        <v>251</v>
      </c>
      <c r="B92" s="27" t="s">
        <v>252</v>
      </c>
      <c r="C92" s="9">
        <v>52</v>
      </c>
      <c r="D92" s="10">
        <v>49</v>
      </c>
      <c r="E92" s="9">
        <v>110</v>
      </c>
      <c r="F92" s="8">
        <v>116</v>
      </c>
      <c r="G92" s="9">
        <v>135</v>
      </c>
      <c r="H92" s="8">
        <v>154</v>
      </c>
      <c r="I92" s="9">
        <v>43</v>
      </c>
      <c r="J92" s="11">
        <v>101</v>
      </c>
      <c r="K92" s="12">
        <v>60</v>
      </c>
      <c r="L92" s="11">
        <v>75</v>
      </c>
      <c r="M92" s="11">
        <v>47</v>
      </c>
      <c r="N92" s="7">
        <f t="shared" si="38"/>
        <v>10</v>
      </c>
      <c r="O92" s="13">
        <f t="shared" si="40"/>
        <v>89</v>
      </c>
      <c r="P92" s="11">
        <f t="shared" si="46"/>
        <v>91</v>
      </c>
      <c r="Q92" s="25">
        <f t="shared" si="39"/>
        <v>37.645716887847946</v>
      </c>
      <c r="R92" s="7">
        <f t="shared" si="45"/>
        <v>134</v>
      </c>
      <c r="S92" s="8">
        <f t="shared" si="41"/>
        <v>26.203208556149733</v>
      </c>
      <c r="T92" s="7">
        <f t="shared" ref="T92:T97" si="56">(E92/133)*100</f>
        <v>82.706766917293223</v>
      </c>
      <c r="U92" s="8">
        <f t="shared" si="52"/>
        <v>76.821192052980138</v>
      </c>
      <c r="V92" s="7">
        <f t="shared" si="42"/>
        <v>77.142857142857153</v>
      </c>
      <c r="W92" s="8">
        <f t="shared" si="54"/>
        <v>95.061728395061735</v>
      </c>
      <c r="X92" s="7">
        <f t="shared" si="47"/>
        <v>29.861111111111111</v>
      </c>
      <c r="Y92" s="7">
        <f t="shared" si="53"/>
        <v>91.818181818181827</v>
      </c>
      <c r="Z92" s="7">
        <f t="shared" si="51"/>
        <v>45.112781954887218</v>
      </c>
      <c r="AA92" s="7">
        <f t="shared" si="55"/>
        <v>68.807339449541288</v>
      </c>
      <c r="AB92" s="14">
        <f t="shared" si="44"/>
        <v>65.948351933118147</v>
      </c>
    </row>
    <row r="93" spans="1:28" x14ac:dyDescent="0.25">
      <c r="A93" s="7" t="s">
        <v>265</v>
      </c>
      <c r="B93" s="27" t="s">
        <v>266</v>
      </c>
      <c r="C93" s="17">
        <v>116</v>
      </c>
      <c r="D93" s="10">
        <v>121</v>
      </c>
      <c r="E93" s="9">
        <v>127</v>
      </c>
      <c r="F93" s="8">
        <v>17</v>
      </c>
      <c r="G93" s="9">
        <v>112</v>
      </c>
      <c r="H93" s="8">
        <v>116</v>
      </c>
      <c r="I93" s="9">
        <v>98</v>
      </c>
      <c r="J93" s="11">
        <v>91</v>
      </c>
      <c r="K93" s="12">
        <v>83</v>
      </c>
      <c r="L93" s="11">
        <v>47</v>
      </c>
      <c r="M93" s="11">
        <v>94</v>
      </c>
      <c r="N93" s="7">
        <f t="shared" si="38"/>
        <v>10</v>
      </c>
      <c r="O93" s="13">
        <f t="shared" si="40"/>
        <v>90.6</v>
      </c>
      <c r="P93" s="11">
        <f t="shared" si="46"/>
        <v>92</v>
      </c>
      <c r="Q93" s="25">
        <f t="shared" si="39"/>
        <v>32.854832216890109</v>
      </c>
      <c r="R93" s="7">
        <f t="shared" si="45"/>
        <v>113</v>
      </c>
      <c r="S93" s="8">
        <f t="shared" si="41"/>
        <v>64.705882352941174</v>
      </c>
      <c r="T93" s="7">
        <f t="shared" si="56"/>
        <v>95.488721804511272</v>
      </c>
      <c r="U93" s="8">
        <f t="shared" si="52"/>
        <v>11.258278145695364</v>
      </c>
      <c r="V93" s="7">
        <f t="shared" si="42"/>
        <v>64</v>
      </c>
      <c r="W93" s="8">
        <f t="shared" si="54"/>
        <v>71.604938271604937</v>
      </c>
      <c r="X93" s="7">
        <f t="shared" si="47"/>
        <v>68.055555555555557</v>
      </c>
      <c r="Y93" s="7">
        <f t="shared" si="53"/>
        <v>82.727272727272734</v>
      </c>
      <c r="Z93" s="7">
        <f t="shared" si="51"/>
        <v>62.406015037593988</v>
      </c>
      <c r="AA93" s="7">
        <f t="shared" si="55"/>
        <v>43.119266055045877</v>
      </c>
      <c r="AB93" s="14">
        <f t="shared" si="44"/>
        <v>62.596214438913435</v>
      </c>
    </row>
    <row r="94" spans="1:28" x14ac:dyDescent="0.25">
      <c r="A94" s="7" t="s">
        <v>322</v>
      </c>
      <c r="B94" s="27" t="s">
        <v>323</v>
      </c>
      <c r="C94" s="17">
        <v>146</v>
      </c>
      <c r="D94" s="10">
        <v>144</v>
      </c>
      <c r="E94" s="9">
        <v>21</v>
      </c>
      <c r="F94" s="8">
        <v>77</v>
      </c>
      <c r="G94" s="7">
        <v>96</v>
      </c>
      <c r="H94" s="8">
        <v>48</v>
      </c>
      <c r="I94" s="9">
        <v>118</v>
      </c>
      <c r="J94" s="11">
        <v>103</v>
      </c>
      <c r="K94" s="12"/>
      <c r="L94" s="11">
        <v>76</v>
      </c>
      <c r="M94" s="11">
        <v>134</v>
      </c>
      <c r="N94" s="7">
        <f t="shared" ref="N94:N125" si="57">COUNTA(D94:M94)</f>
        <v>9</v>
      </c>
      <c r="O94" s="13">
        <f t="shared" si="40"/>
        <v>90.777777777777771</v>
      </c>
      <c r="P94" s="11">
        <f t="shared" si="46"/>
        <v>93</v>
      </c>
      <c r="Q94" s="25">
        <f t="shared" ref="Q94:Q125" si="58">IF(N94&gt;5,_xlfn.STDEV.P(D94:M94),"n/a")</f>
        <v>37.602534718871688</v>
      </c>
      <c r="R94" s="7">
        <f t="shared" si="45"/>
        <v>132</v>
      </c>
      <c r="S94" s="8">
        <f t="shared" si="41"/>
        <v>77.005347593582883</v>
      </c>
      <c r="T94" s="7">
        <f t="shared" si="56"/>
        <v>15.789473684210526</v>
      </c>
      <c r="U94" s="8">
        <f t="shared" si="52"/>
        <v>50.993377483443716</v>
      </c>
      <c r="V94" s="7">
        <f t="shared" si="42"/>
        <v>54.857142857142861</v>
      </c>
      <c r="W94" s="8">
        <f t="shared" si="54"/>
        <v>29.629629629629626</v>
      </c>
      <c r="X94" s="7">
        <f t="shared" si="47"/>
        <v>81.944444444444443</v>
      </c>
      <c r="Y94" s="7">
        <f t="shared" si="53"/>
        <v>93.63636363636364</v>
      </c>
      <c r="Z94" s="7"/>
      <c r="AA94" s="7">
        <f t="shared" si="55"/>
        <v>69.724770642201833</v>
      </c>
      <c r="AB94" s="14">
        <f t="shared" si="44"/>
        <v>59.197568746377442</v>
      </c>
    </row>
    <row r="95" spans="1:28" x14ac:dyDescent="0.25">
      <c r="A95" s="7" t="s">
        <v>119</v>
      </c>
      <c r="B95" s="27" t="s">
        <v>120</v>
      </c>
      <c r="C95" s="9">
        <v>123</v>
      </c>
      <c r="D95" s="10">
        <v>127</v>
      </c>
      <c r="E95" s="9">
        <v>65</v>
      </c>
      <c r="F95" s="8">
        <v>26</v>
      </c>
      <c r="G95" s="9">
        <v>143</v>
      </c>
      <c r="H95" s="8">
        <v>111</v>
      </c>
      <c r="I95" s="9">
        <v>96</v>
      </c>
      <c r="J95" s="11">
        <v>85</v>
      </c>
      <c r="K95" s="12">
        <v>96</v>
      </c>
      <c r="L95" s="11">
        <v>53</v>
      </c>
      <c r="M95" s="11">
        <v>106</v>
      </c>
      <c r="N95" s="7">
        <f t="shared" si="57"/>
        <v>10</v>
      </c>
      <c r="O95" s="13">
        <f t="shared" si="40"/>
        <v>90.8</v>
      </c>
      <c r="P95" s="11">
        <f t="shared" si="46"/>
        <v>94</v>
      </c>
      <c r="Q95" s="25">
        <f t="shared" si="58"/>
        <v>33.249962405993784</v>
      </c>
      <c r="R95" s="7">
        <f t="shared" si="45"/>
        <v>117</v>
      </c>
      <c r="S95" s="8">
        <f t="shared" si="41"/>
        <v>67.914438502673804</v>
      </c>
      <c r="T95" s="7">
        <f t="shared" si="56"/>
        <v>48.872180451127818</v>
      </c>
      <c r="U95" s="8">
        <f t="shared" si="52"/>
        <v>17.218543046357617</v>
      </c>
      <c r="V95" s="7">
        <f t="shared" si="42"/>
        <v>81.714285714285722</v>
      </c>
      <c r="W95" s="8">
        <f t="shared" si="54"/>
        <v>68.518518518518519</v>
      </c>
      <c r="X95" s="7">
        <f t="shared" si="47"/>
        <v>66.666666666666657</v>
      </c>
      <c r="Y95" s="7">
        <f t="shared" si="53"/>
        <v>77.272727272727266</v>
      </c>
      <c r="Z95" s="7">
        <f t="shared" ref="Z95:Z106" si="59">(K95/133)*100</f>
        <v>72.180451127819538</v>
      </c>
      <c r="AA95" s="7">
        <f t="shared" si="55"/>
        <v>48.623853211009177</v>
      </c>
      <c r="AB95" s="14">
        <f t="shared" si="44"/>
        <v>60.997962723465122</v>
      </c>
    </row>
    <row r="96" spans="1:28" x14ac:dyDescent="0.25">
      <c r="A96" s="7" t="s">
        <v>40</v>
      </c>
      <c r="B96" s="27" t="s">
        <v>41</v>
      </c>
      <c r="C96" s="9">
        <v>124</v>
      </c>
      <c r="D96" s="10">
        <v>118</v>
      </c>
      <c r="E96" s="9">
        <v>86</v>
      </c>
      <c r="F96" s="8">
        <v>92</v>
      </c>
      <c r="G96" s="7">
        <v>112</v>
      </c>
      <c r="H96" s="8">
        <v>94</v>
      </c>
      <c r="I96" s="15">
        <v>105</v>
      </c>
      <c r="J96" s="11">
        <v>76</v>
      </c>
      <c r="K96" s="12">
        <v>80</v>
      </c>
      <c r="L96" s="11">
        <v>57</v>
      </c>
      <c r="M96" s="11">
        <v>89</v>
      </c>
      <c r="N96" s="7">
        <f t="shared" si="57"/>
        <v>10</v>
      </c>
      <c r="O96" s="13">
        <f t="shared" si="40"/>
        <v>90.9</v>
      </c>
      <c r="P96" s="11">
        <f t="shared" si="46"/>
        <v>95</v>
      </c>
      <c r="Q96" s="25">
        <f t="shared" si="58"/>
        <v>17.049633427144411</v>
      </c>
      <c r="R96" s="7">
        <f t="shared" si="45"/>
        <v>30</v>
      </c>
      <c r="S96" s="8">
        <f t="shared" si="41"/>
        <v>63.101604278074866</v>
      </c>
      <c r="T96" s="7">
        <f t="shared" si="56"/>
        <v>64.661654135338338</v>
      </c>
      <c r="U96" s="8">
        <f t="shared" si="52"/>
        <v>60.927152317880797</v>
      </c>
      <c r="V96" s="7">
        <f t="shared" si="42"/>
        <v>64</v>
      </c>
      <c r="W96" s="8">
        <f t="shared" si="54"/>
        <v>58.024691358024697</v>
      </c>
      <c r="X96" s="7">
        <f t="shared" si="47"/>
        <v>72.916666666666657</v>
      </c>
      <c r="Y96" s="7">
        <f t="shared" si="53"/>
        <v>69.090909090909093</v>
      </c>
      <c r="Z96" s="7">
        <f t="shared" si="59"/>
        <v>60.150375939849624</v>
      </c>
      <c r="AA96" s="7">
        <f t="shared" si="55"/>
        <v>52.293577981651374</v>
      </c>
      <c r="AB96" s="14">
        <f t="shared" si="44"/>
        <v>62.796292418710614</v>
      </c>
    </row>
    <row r="97" spans="1:28" x14ac:dyDescent="0.25">
      <c r="A97" s="7" t="s">
        <v>139</v>
      </c>
      <c r="B97" s="27" t="s">
        <v>140</v>
      </c>
      <c r="C97" s="9">
        <v>67</v>
      </c>
      <c r="D97" s="10">
        <v>60</v>
      </c>
      <c r="E97" s="9">
        <v>29</v>
      </c>
      <c r="F97" s="8">
        <v>84</v>
      </c>
      <c r="G97" s="9">
        <v>130</v>
      </c>
      <c r="H97" s="8">
        <v>131</v>
      </c>
      <c r="I97" s="9">
        <v>89</v>
      </c>
      <c r="J97" s="11">
        <v>117</v>
      </c>
      <c r="K97" s="12">
        <v>88</v>
      </c>
      <c r="L97" s="11">
        <v>107</v>
      </c>
      <c r="M97" s="11">
        <v>79</v>
      </c>
      <c r="N97" s="7">
        <f t="shared" si="57"/>
        <v>10</v>
      </c>
      <c r="O97" s="13">
        <f t="shared" si="40"/>
        <v>91.4</v>
      </c>
      <c r="P97" s="11">
        <f t="shared" si="46"/>
        <v>96</v>
      </c>
      <c r="Q97" s="25">
        <f t="shared" si="58"/>
        <v>30.103820355562846</v>
      </c>
      <c r="R97" s="7">
        <f t="shared" si="45"/>
        <v>99</v>
      </c>
      <c r="S97" s="8">
        <f t="shared" si="41"/>
        <v>32.085561497326204</v>
      </c>
      <c r="T97" s="7">
        <f t="shared" si="56"/>
        <v>21.804511278195488</v>
      </c>
      <c r="U97" s="8">
        <f t="shared" si="52"/>
        <v>55.629139072847678</v>
      </c>
      <c r="V97" s="7">
        <f t="shared" si="42"/>
        <v>74.285714285714292</v>
      </c>
      <c r="W97" s="8">
        <f t="shared" si="54"/>
        <v>80.864197530864203</v>
      </c>
      <c r="X97" s="7">
        <f t="shared" si="47"/>
        <v>61.805555555555557</v>
      </c>
      <c r="Y97" s="7">
        <f t="shared" si="53"/>
        <v>106.36363636363637</v>
      </c>
      <c r="Z97" s="7">
        <f t="shared" si="59"/>
        <v>66.165413533834581</v>
      </c>
      <c r="AA97" s="7">
        <f t="shared" si="55"/>
        <v>98.165137614678898</v>
      </c>
      <c r="AB97" s="14">
        <f t="shared" si="44"/>
        <v>66.35209630362813</v>
      </c>
    </row>
    <row r="98" spans="1:28" x14ac:dyDescent="0.25">
      <c r="A98" s="7" t="s">
        <v>246</v>
      </c>
      <c r="B98" s="27" t="s">
        <v>247</v>
      </c>
      <c r="C98" s="9">
        <v>112</v>
      </c>
      <c r="D98" s="10">
        <v>110</v>
      </c>
      <c r="E98" s="9"/>
      <c r="F98" s="8">
        <v>91</v>
      </c>
      <c r="G98" s="9">
        <v>135</v>
      </c>
      <c r="H98" s="8">
        <v>77</v>
      </c>
      <c r="I98" s="9">
        <v>95</v>
      </c>
      <c r="J98" s="11">
        <v>69</v>
      </c>
      <c r="K98" s="12">
        <v>86</v>
      </c>
      <c r="L98" s="11"/>
      <c r="M98" s="11">
        <v>75</v>
      </c>
      <c r="N98" s="7">
        <f t="shared" si="57"/>
        <v>8</v>
      </c>
      <c r="O98" s="13">
        <f t="shared" ref="O98:O129" si="60">IF(N98&gt;5,AVERAGE(D98:M98),"n/a")</f>
        <v>92.25</v>
      </c>
      <c r="P98" s="11">
        <f t="shared" si="46"/>
        <v>97</v>
      </c>
      <c r="Q98" s="25">
        <f t="shared" si="58"/>
        <v>20.191272867256288</v>
      </c>
      <c r="R98" s="7">
        <f t="shared" si="45"/>
        <v>45</v>
      </c>
      <c r="S98" s="8">
        <f t="shared" ref="S98:S129" si="61">(D98/187)*100</f>
        <v>58.82352941176471</v>
      </c>
      <c r="T98" s="7"/>
      <c r="U98" s="8">
        <f t="shared" si="52"/>
        <v>60.264900662251655</v>
      </c>
      <c r="V98" s="7">
        <f t="shared" ref="V98:V129" si="62">(G98/175)*100</f>
        <v>77.142857142857153</v>
      </c>
      <c r="W98" s="8">
        <f t="shared" si="54"/>
        <v>47.530864197530867</v>
      </c>
      <c r="X98" s="7">
        <f t="shared" si="47"/>
        <v>65.972222222222214</v>
      </c>
      <c r="Y98" s="7">
        <f t="shared" si="53"/>
        <v>62.727272727272734</v>
      </c>
      <c r="Z98" s="7">
        <f t="shared" si="59"/>
        <v>64.661654135338338</v>
      </c>
      <c r="AA98" s="7"/>
      <c r="AB98" s="14">
        <f t="shared" ref="AB98:AB129" si="63">IF(N98&gt;5,AVERAGE(S98:AA98),"n/a")</f>
        <v>62.44618578560538</v>
      </c>
    </row>
    <row r="99" spans="1:28" x14ac:dyDescent="0.25">
      <c r="A99" s="7" t="s">
        <v>121</v>
      </c>
      <c r="B99" s="27" t="s">
        <v>122</v>
      </c>
      <c r="C99" s="9">
        <v>122</v>
      </c>
      <c r="D99" s="10">
        <v>125</v>
      </c>
      <c r="E99" s="7"/>
      <c r="F99" s="8"/>
      <c r="G99" s="9">
        <v>91</v>
      </c>
      <c r="H99" s="8">
        <v>82</v>
      </c>
      <c r="I99" s="9"/>
      <c r="J99" s="11">
        <v>74</v>
      </c>
      <c r="K99" s="12">
        <v>93</v>
      </c>
      <c r="L99" s="11"/>
      <c r="M99" s="11">
        <v>101</v>
      </c>
      <c r="N99" s="7">
        <f t="shared" si="57"/>
        <v>6</v>
      </c>
      <c r="O99" s="13">
        <f t="shared" si="60"/>
        <v>94.333333333333329</v>
      </c>
      <c r="P99" s="11">
        <f t="shared" si="46"/>
        <v>98</v>
      </c>
      <c r="Q99" s="25">
        <f t="shared" si="58"/>
        <v>16.141733350404333</v>
      </c>
      <c r="R99" s="7">
        <f t="shared" si="45"/>
        <v>28</v>
      </c>
      <c r="S99" s="8">
        <f t="shared" si="61"/>
        <v>66.844919786096256</v>
      </c>
      <c r="T99" s="7"/>
      <c r="U99" s="8"/>
      <c r="V99" s="7">
        <f t="shared" si="62"/>
        <v>52</v>
      </c>
      <c r="W99" s="8">
        <f t="shared" si="54"/>
        <v>50.617283950617285</v>
      </c>
      <c r="X99" s="7"/>
      <c r="Y99" s="7"/>
      <c r="Z99" s="7">
        <f t="shared" si="59"/>
        <v>69.924812030075188</v>
      </c>
      <c r="AA99" s="7"/>
      <c r="AB99" s="14">
        <f t="shared" si="63"/>
        <v>59.846753941697187</v>
      </c>
    </row>
    <row r="100" spans="1:28" x14ac:dyDescent="0.25">
      <c r="A100" s="7" t="s">
        <v>287</v>
      </c>
      <c r="B100" s="27" t="s">
        <v>288</v>
      </c>
      <c r="C100" s="9">
        <v>158</v>
      </c>
      <c r="D100" s="10">
        <v>127</v>
      </c>
      <c r="E100" s="9">
        <v>36</v>
      </c>
      <c r="F100" s="8">
        <v>25</v>
      </c>
      <c r="G100" s="7">
        <v>161</v>
      </c>
      <c r="H100" s="8">
        <v>114</v>
      </c>
      <c r="I100" s="9">
        <v>102</v>
      </c>
      <c r="J100" s="11">
        <v>102</v>
      </c>
      <c r="K100" s="12">
        <v>106</v>
      </c>
      <c r="L100" s="11">
        <v>99</v>
      </c>
      <c r="M100" s="11">
        <v>72</v>
      </c>
      <c r="N100" s="7">
        <f t="shared" si="57"/>
        <v>10</v>
      </c>
      <c r="O100" s="13">
        <f t="shared" si="60"/>
        <v>94.4</v>
      </c>
      <c r="P100" s="11">
        <f t="shared" si="46"/>
        <v>99</v>
      </c>
      <c r="Q100" s="25">
        <f t="shared" si="58"/>
        <v>38.577713773628425</v>
      </c>
      <c r="R100" s="7">
        <f t="shared" si="45"/>
        <v>136</v>
      </c>
      <c r="S100" s="8">
        <f t="shared" si="61"/>
        <v>67.914438502673804</v>
      </c>
      <c r="T100" s="7">
        <f t="shared" ref="T100:T118" si="64">(E100/133)*100</f>
        <v>27.06766917293233</v>
      </c>
      <c r="U100" s="8">
        <f t="shared" ref="U100:U106" si="65">(F100/151)*100</f>
        <v>16.556291390728479</v>
      </c>
      <c r="V100" s="7">
        <f t="shared" si="62"/>
        <v>92</v>
      </c>
      <c r="W100" s="8">
        <f t="shared" si="54"/>
        <v>70.370370370370367</v>
      </c>
      <c r="X100" s="7">
        <f>(I100/144)*100</f>
        <v>70.833333333333343</v>
      </c>
      <c r="Y100" s="7"/>
      <c r="Z100" s="7">
        <f t="shared" si="59"/>
        <v>79.699248120300751</v>
      </c>
      <c r="AA100" s="7">
        <f>(L100/109)*100</f>
        <v>90.825688073394488</v>
      </c>
      <c r="AB100" s="14">
        <f t="shared" si="63"/>
        <v>64.408379870466689</v>
      </c>
    </row>
    <row r="101" spans="1:28" x14ac:dyDescent="0.25">
      <c r="A101" s="7" t="s">
        <v>226</v>
      </c>
      <c r="B101" s="27" t="s">
        <v>227</v>
      </c>
      <c r="C101" s="9">
        <v>162</v>
      </c>
      <c r="D101" s="10">
        <v>149</v>
      </c>
      <c r="E101" s="9">
        <v>52</v>
      </c>
      <c r="F101" s="8">
        <v>42</v>
      </c>
      <c r="G101" s="9">
        <v>122</v>
      </c>
      <c r="H101" s="8">
        <v>84</v>
      </c>
      <c r="I101" s="9">
        <v>109</v>
      </c>
      <c r="J101" s="11">
        <v>89</v>
      </c>
      <c r="K101" s="12">
        <v>101</v>
      </c>
      <c r="L101" s="11"/>
      <c r="M101" s="11">
        <v>103</v>
      </c>
      <c r="N101" s="7">
        <f t="shared" si="57"/>
        <v>9</v>
      </c>
      <c r="O101" s="13">
        <f t="shared" si="60"/>
        <v>94.555555555555557</v>
      </c>
      <c r="P101" s="11">
        <f t="shared" si="46"/>
        <v>100</v>
      </c>
      <c r="Q101" s="25">
        <f t="shared" si="58"/>
        <v>31.188000224841147</v>
      </c>
      <c r="R101" s="7">
        <f t="shared" si="45"/>
        <v>104</v>
      </c>
      <c r="S101" s="8">
        <f t="shared" si="61"/>
        <v>79.679144385026731</v>
      </c>
      <c r="T101" s="7">
        <f t="shared" si="64"/>
        <v>39.097744360902254</v>
      </c>
      <c r="U101" s="8">
        <f t="shared" si="65"/>
        <v>27.814569536423839</v>
      </c>
      <c r="V101" s="7">
        <f t="shared" si="62"/>
        <v>69.714285714285722</v>
      </c>
      <c r="W101" s="8">
        <f t="shared" si="54"/>
        <v>51.851851851851848</v>
      </c>
      <c r="X101" s="7">
        <f>(I101/144)*100</f>
        <v>75.694444444444443</v>
      </c>
      <c r="Y101" s="7">
        <f>(J101/110)*100</f>
        <v>80.909090909090907</v>
      </c>
      <c r="Z101" s="7">
        <f t="shared" si="59"/>
        <v>75.939849624060145</v>
      </c>
      <c r="AA101" s="7"/>
      <c r="AB101" s="14">
        <f t="shared" si="63"/>
        <v>62.587622603260726</v>
      </c>
    </row>
    <row r="102" spans="1:28" x14ac:dyDescent="0.25">
      <c r="A102" s="7" t="s">
        <v>135</v>
      </c>
      <c r="B102" s="27" t="s">
        <v>136</v>
      </c>
      <c r="C102" s="9">
        <v>126</v>
      </c>
      <c r="D102" s="10">
        <v>130</v>
      </c>
      <c r="E102" s="9">
        <v>125</v>
      </c>
      <c r="F102" s="8">
        <v>50</v>
      </c>
      <c r="G102" s="9">
        <v>81</v>
      </c>
      <c r="H102" s="8">
        <v>136</v>
      </c>
      <c r="I102" s="9">
        <v>58</v>
      </c>
      <c r="J102" s="11">
        <v>100</v>
      </c>
      <c r="K102" s="12">
        <v>100</v>
      </c>
      <c r="L102" s="11">
        <v>67</v>
      </c>
      <c r="M102" s="11">
        <v>110</v>
      </c>
      <c r="N102" s="7">
        <f t="shared" si="57"/>
        <v>10</v>
      </c>
      <c r="O102" s="13">
        <f t="shared" si="60"/>
        <v>95.7</v>
      </c>
      <c r="P102" s="11">
        <f t="shared" si="46"/>
        <v>101</v>
      </c>
      <c r="Q102" s="25">
        <f t="shared" si="58"/>
        <v>29.069055712217416</v>
      </c>
      <c r="R102" s="7">
        <f t="shared" si="45"/>
        <v>94</v>
      </c>
      <c r="S102" s="8">
        <f t="shared" si="61"/>
        <v>69.518716577540104</v>
      </c>
      <c r="T102" s="7">
        <f t="shared" si="64"/>
        <v>93.984962406015043</v>
      </c>
      <c r="U102" s="8">
        <f t="shared" si="65"/>
        <v>33.112582781456958</v>
      </c>
      <c r="V102" s="7">
        <f t="shared" si="62"/>
        <v>46.285714285714285</v>
      </c>
      <c r="W102" s="8">
        <f t="shared" si="54"/>
        <v>83.950617283950606</v>
      </c>
      <c r="X102" s="7">
        <f>(I102/144)*100</f>
        <v>40.277777777777779</v>
      </c>
      <c r="Y102" s="7">
        <f>(J102/110)*100</f>
        <v>90.909090909090907</v>
      </c>
      <c r="Z102" s="7">
        <f t="shared" si="59"/>
        <v>75.187969924812023</v>
      </c>
      <c r="AA102" s="7">
        <f>(L102/109)*100</f>
        <v>61.467889908256879</v>
      </c>
      <c r="AB102" s="14">
        <f t="shared" si="63"/>
        <v>66.077257983846067</v>
      </c>
    </row>
    <row r="103" spans="1:28" x14ac:dyDescent="0.25">
      <c r="A103" s="7" t="s">
        <v>125</v>
      </c>
      <c r="B103" s="27" t="s">
        <v>126</v>
      </c>
      <c r="C103" s="9">
        <v>138</v>
      </c>
      <c r="D103" s="10">
        <v>133</v>
      </c>
      <c r="E103" s="9">
        <v>46</v>
      </c>
      <c r="F103" s="8">
        <v>65</v>
      </c>
      <c r="G103" s="9">
        <v>135</v>
      </c>
      <c r="H103" s="8">
        <v>118</v>
      </c>
      <c r="I103" s="9">
        <v>101</v>
      </c>
      <c r="J103" s="11">
        <v>81</v>
      </c>
      <c r="K103" s="12">
        <v>99</v>
      </c>
      <c r="L103" s="11">
        <v>77</v>
      </c>
      <c r="M103" s="11">
        <v>102</v>
      </c>
      <c r="N103" s="7">
        <f t="shared" si="57"/>
        <v>10</v>
      </c>
      <c r="O103" s="13">
        <f t="shared" si="60"/>
        <v>95.7</v>
      </c>
      <c r="P103" s="11">
        <f t="shared" si="46"/>
        <v>101</v>
      </c>
      <c r="Q103" s="25">
        <f t="shared" si="58"/>
        <v>27.368047062222033</v>
      </c>
      <c r="R103" s="7">
        <f t="shared" si="45"/>
        <v>83</v>
      </c>
      <c r="S103" s="8">
        <f t="shared" si="61"/>
        <v>71.122994652406419</v>
      </c>
      <c r="T103" s="7">
        <f t="shared" si="64"/>
        <v>34.586466165413533</v>
      </c>
      <c r="U103" s="8">
        <f t="shared" si="65"/>
        <v>43.046357615894038</v>
      </c>
      <c r="V103" s="7">
        <f t="shared" si="62"/>
        <v>77.142857142857153</v>
      </c>
      <c r="W103" s="8">
        <f t="shared" si="54"/>
        <v>72.839506172839506</v>
      </c>
      <c r="X103" s="7">
        <f>(I103/144)*100</f>
        <v>70.138888888888886</v>
      </c>
      <c r="Y103" s="7">
        <f>(J103/110)*100</f>
        <v>73.636363636363626</v>
      </c>
      <c r="Z103" s="7">
        <f t="shared" si="59"/>
        <v>74.436090225563916</v>
      </c>
      <c r="AA103" s="7">
        <f>(L103/109)*100</f>
        <v>70.642201834862391</v>
      </c>
      <c r="AB103" s="14">
        <f t="shared" si="63"/>
        <v>65.287969592787718</v>
      </c>
    </row>
    <row r="104" spans="1:28" x14ac:dyDescent="0.25">
      <c r="A104" s="7" t="s">
        <v>312</v>
      </c>
      <c r="B104" s="27" t="s">
        <v>313</v>
      </c>
      <c r="C104" s="9">
        <v>128</v>
      </c>
      <c r="D104" s="10">
        <v>105</v>
      </c>
      <c r="E104" s="9">
        <v>53</v>
      </c>
      <c r="F104" s="8">
        <v>51</v>
      </c>
      <c r="G104" s="7">
        <v>157</v>
      </c>
      <c r="H104" s="8">
        <v>104</v>
      </c>
      <c r="I104" s="7"/>
      <c r="J104" s="11"/>
      <c r="K104" s="12">
        <v>98</v>
      </c>
      <c r="L104" s="11">
        <v>108</v>
      </c>
      <c r="M104" s="11"/>
      <c r="N104" s="7">
        <f t="shared" si="57"/>
        <v>7</v>
      </c>
      <c r="O104" s="13">
        <f t="shared" si="60"/>
        <v>96.571428571428569</v>
      </c>
      <c r="P104" s="11">
        <f t="shared" si="46"/>
        <v>103</v>
      </c>
      <c r="Q104" s="25">
        <f t="shared" si="58"/>
        <v>33.563828927059234</v>
      </c>
      <c r="R104" s="7">
        <f t="shared" si="45"/>
        <v>119</v>
      </c>
      <c r="S104" s="8">
        <f t="shared" si="61"/>
        <v>56.149732620320862</v>
      </c>
      <c r="T104" s="7">
        <f t="shared" si="64"/>
        <v>39.849624060150376</v>
      </c>
      <c r="U104" s="8">
        <f t="shared" si="65"/>
        <v>33.774834437086092</v>
      </c>
      <c r="V104" s="7">
        <f t="shared" si="62"/>
        <v>89.714285714285708</v>
      </c>
      <c r="W104" s="8">
        <f t="shared" si="54"/>
        <v>64.197530864197532</v>
      </c>
      <c r="X104" s="7"/>
      <c r="Y104" s="7"/>
      <c r="Z104" s="7">
        <f t="shared" si="59"/>
        <v>73.68421052631578</v>
      </c>
      <c r="AA104" s="7">
        <f>(L104/109)*100</f>
        <v>99.082568807339456</v>
      </c>
      <c r="AB104" s="14">
        <f t="shared" si="63"/>
        <v>65.207541004242259</v>
      </c>
    </row>
    <row r="105" spans="1:28" x14ac:dyDescent="0.25">
      <c r="A105" s="7" t="s">
        <v>259</v>
      </c>
      <c r="B105" s="27" t="s">
        <v>260</v>
      </c>
      <c r="C105" s="9">
        <v>161</v>
      </c>
      <c r="D105" s="10">
        <v>164</v>
      </c>
      <c r="E105" s="7">
        <v>87</v>
      </c>
      <c r="F105" s="8">
        <v>101</v>
      </c>
      <c r="G105" s="9">
        <v>66</v>
      </c>
      <c r="H105" s="8">
        <v>52</v>
      </c>
      <c r="I105" s="9">
        <v>113</v>
      </c>
      <c r="J105" s="11">
        <v>107</v>
      </c>
      <c r="K105" s="12">
        <v>103</v>
      </c>
      <c r="L105" s="11">
        <v>82</v>
      </c>
      <c r="M105" s="11">
        <v>114</v>
      </c>
      <c r="N105" s="7">
        <f t="shared" si="57"/>
        <v>10</v>
      </c>
      <c r="O105" s="13">
        <f t="shared" si="60"/>
        <v>98.9</v>
      </c>
      <c r="P105" s="11">
        <f t="shared" si="46"/>
        <v>104</v>
      </c>
      <c r="Q105" s="25">
        <f t="shared" si="58"/>
        <v>29.087626235222427</v>
      </c>
      <c r="R105" s="7">
        <f t="shared" si="45"/>
        <v>95</v>
      </c>
      <c r="S105" s="8">
        <f t="shared" si="61"/>
        <v>87.700534759358277</v>
      </c>
      <c r="T105" s="7">
        <f t="shared" si="64"/>
        <v>65.413533834586474</v>
      </c>
      <c r="U105" s="8">
        <f t="shared" si="65"/>
        <v>66.88741721854305</v>
      </c>
      <c r="V105" s="7">
        <f t="shared" si="62"/>
        <v>37.714285714285715</v>
      </c>
      <c r="W105" s="8">
        <f t="shared" si="54"/>
        <v>32.098765432098766</v>
      </c>
      <c r="X105" s="7">
        <f t="shared" ref="X105:X110" si="66">(I105/144)*100</f>
        <v>78.472222222222214</v>
      </c>
      <c r="Y105" s="7">
        <f t="shared" ref="Y105:Y110" si="67">(J105/110)*100</f>
        <v>97.27272727272728</v>
      </c>
      <c r="Z105" s="7">
        <f t="shared" si="59"/>
        <v>77.443609022556387</v>
      </c>
      <c r="AA105" s="7">
        <f>(L105/109)*100</f>
        <v>75.22935779816514</v>
      </c>
      <c r="AB105" s="14">
        <f t="shared" si="63"/>
        <v>68.692494808282589</v>
      </c>
    </row>
    <row r="106" spans="1:28" x14ac:dyDescent="0.25">
      <c r="A106" s="7" t="s">
        <v>28</v>
      </c>
      <c r="B106" s="27" t="s">
        <v>29</v>
      </c>
      <c r="C106" s="9">
        <v>144</v>
      </c>
      <c r="D106" s="10">
        <v>136</v>
      </c>
      <c r="E106" s="9">
        <v>74</v>
      </c>
      <c r="F106" s="8">
        <v>8</v>
      </c>
      <c r="G106" s="7">
        <v>143</v>
      </c>
      <c r="H106" s="8">
        <v>93</v>
      </c>
      <c r="I106" s="15">
        <v>103</v>
      </c>
      <c r="J106" s="11">
        <v>111</v>
      </c>
      <c r="K106" s="12">
        <v>108</v>
      </c>
      <c r="L106" s="11"/>
      <c r="M106" s="11">
        <v>118</v>
      </c>
      <c r="N106" s="7">
        <f t="shared" si="57"/>
        <v>9</v>
      </c>
      <c r="O106" s="13">
        <f t="shared" si="60"/>
        <v>99.333333333333329</v>
      </c>
      <c r="P106" s="11">
        <f t="shared" si="46"/>
        <v>105</v>
      </c>
      <c r="Q106" s="25">
        <f t="shared" si="58"/>
        <v>37.78300617414601</v>
      </c>
      <c r="R106" s="7">
        <f t="shared" si="45"/>
        <v>135</v>
      </c>
      <c r="S106" s="8">
        <f t="shared" si="61"/>
        <v>72.727272727272734</v>
      </c>
      <c r="T106" s="7">
        <f t="shared" si="64"/>
        <v>55.639097744360896</v>
      </c>
      <c r="U106" s="8">
        <f t="shared" si="65"/>
        <v>5.298013245033113</v>
      </c>
      <c r="V106" s="7">
        <f t="shared" si="62"/>
        <v>81.714285714285722</v>
      </c>
      <c r="W106" s="8">
        <f t="shared" si="54"/>
        <v>57.407407407407405</v>
      </c>
      <c r="X106" s="7">
        <f t="shared" si="66"/>
        <v>71.527777777777786</v>
      </c>
      <c r="Y106" s="7">
        <f t="shared" si="67"/>
        <v>100.90909090909091</v>
      </c>
      <c r="Z106" s="7">
        <f t="shared" si="59"/>
        <v>81.203007518796994</v>
      </c>
      <c r="AA106" s="7"/>
      <c r="AB106" s="14">
        <f t="shared" si="63"/>
        <v>65.803244130503188</v>
      </c>
    </row>
    <row r="107" spans="1:28" x14ac:dyDescent="0.25">
      <c r="A107" s="7" t="s">
        <v>18</v>
      </c>
      <c r="B107" s="27" t="s">
        <v>19</v>
      </c>
      <c r="C107" s="9">
        <v>78</v>
      </c>
      <c r="D107" s="10">
        <v>80</v>
      </c>
      <c r="E107" s="9">
        <v>139</v>
      </c>
      <c r="F107" s="8"/>
      <c r="G107" s="7">
        <v>122</v>
      </c>
      <c r="H107" s="8">
        <v>132</v>
      </c>
      <c r="I107" s="15">
        <v>69</v>
      </c>
      <c r="J107" s="11">
        <v>106</v>
      </c>
      <c r="K107" s="12"/>
      <c r="L107" s="11">
        <v>83</v>
      </c>
      <c r="M107" s="11">
        <v>65</v>
      </c>
      <c r="N107" s="7">
        <f t="shared" si="57"/>
        <v>8</v>
      </c>
      <c r="O107" s="13">
        <f t="shared" si="60"/>
        <v>99.5</v>
      </c>
      <c r="P107" s="11">
        <f t="shared" si="46"/>
        <v>106</v>
      </c>
      <c r="Q107" s="25">
        <f t="shared" si="58"/>
        <v>27.244265451650556</v>
      </c>
      <c r="R107" s="7">
        <f t="shared" si="45"/>
        <v>80</v>
      </c>
      <c r="S107" s="8">
        <f t="shared" si="61"/>
        <v>42.780748663101605</v>
      </c>
      <c r="T107" s="7">
        <f t="shared" si="64"/>
        <v>104.51127819548873</v>
      </c>
      <c r="U107" s="8"/>
      <c r="V107" s="7">
        <f t="shared" si="62"/>
        <v>69.714285714285722</v>
      </c>
      <c r="W107" s="8">
        <f t="shared" si="54"/>
        <v>81.481481481481481</v>
      </c>
      <c r="X107" s="7">
        <f t="shared" si="66"/>
        <v>47.916666666666671</v>
      </c>
      <c r="Y107" s="7">
        <f t="shared" si="67"/>
        <v>96.36363636363636</v>
      </c>
      <c r="Z107" s="7"/>
      <c r="AA107" s="7">
        <f>(L107/109)*100</f>
        <v>76.146788990825684</v>
      </c>
      <c r="AB107" s="14">
        <f t="shared" si="63"/>
        <v>74.130698010783746</v>
      </c>
    </row>
    <row r="108" spans="1:28" x14ac:dyDescent="0.25">
      <c r="A108" s="7" t="s">
        <v>156</v>
      </c>
      <c r="B108" s="27" t="s">
        <v>157</v>
      </c>
      <c r="C108" s="9">
        <v>154</v>
      </c>
      <c r="D108" s="10">
        <v>142</v>
      </c>
      <c r="E108" s="9">
        <v>8</v>
      </c>
      <c r="F108" s="8">
        <v>83</v>
      </c>
      <c r="G108" s="9">
        <v>143</v>
      </c>
      <c r="H108" s="8">
        <v>123</v>
      </c>
      <c r="I108" s="9">
        <v>93</v>
      </c>
      <c r="J108" s="11">
        <v>99</v>
      </c>
      <c r="K108" s="12">
        <v>102</v>
      </c>
      <c r="L108" s="11">
        <v>84</v>
      </c>
      <c r="M108" s="11">
        <v>120</v>
      </c>
      <c r="N108" s="7">
        <f t="shared" si="57"/>
        <v>10</v>
      </c>
      <c r="O108" s="13">
        <f t="shared" si="60"/>
        <v>99.7</v>
      </c>
      <c r="P108" s="11">
        <f t="shared" si="46"/>
        <v>107</v>
      </c>
      <c r="Q108" s="25">
        <f t="shared" si="58"/>
        <v>36.883736253259379</v>
      </c>
      <c r="R108" s="7">
        <f t="shared" si="45"/>
        <v>128</v>
      </c>
      <c r="S108" s="8">
        <f t="shared" si="61"/>
        <v>75.935828877005349</v>
      </c>
      <c r="T108" s="7">
        <f t="shared" si="64"/>
        <v>6.0150375939849621</v>
      </c>
      <c r="U108" s="8">
        <f t="shared" ref="U108:U118" si="68">(F108/151)*100</f>
        <v>54.966887417218544</v>
      </c>
      <c r="V108" s="7">
        <f t="shared" si="62"/>
        <v>81.714285714285722</v>
      </c>
      <c r="W108" s="8">
        <f t="shared" si="54"/>
        <v>75.925925925925924</v>
      </c>
      <c r="X108" s="7">
        <f t="shared" si="66"/>
        <v>64.583333333333343</v>
      </c>
      <c r="Y108" s="7">
        <f t="shared" si="67"/>
        <v>90</v>
      </c>
      <c r="Z108" s="7">
        <f>(K108/133)*100</f>
        <v>76.691729323308266</v>
      </c>
      <c r="AA108" s="7">
        <f>(L108/109)*100</f>
        <v>77.064220183486242</v>
      </c>
      <c r="AB108" s="14">
        <f t="shared" si="63"/>
        <v>66.988583152060926</v>
      </c>
    </row>
    <row r="109" spans="1:28" x14ac:dyDescent="0.25">
      <c r="A109" s="7" t="s">
        <v>168</v>
      </c>
      <c r="B109" s="27" t="s">
        <v>169</v>
      </c>
      <c r="C109" s="9">
        <v>69</v>
      </c>
      <c r="D109" s="10">
        <v>80</v>
      </c>
      <c r="E109" s="9">
        <v>85</v>
      </c>
      <c r="F109" s="8">
        <v>100</v>
      </c>
      <c r="G109" s="9">
        <v>143</v>
      </c>
      <c r="H109" s="8">
        <v>147</v>
      </c>
      <c r="I109" s="9">
        <v>80</v>
      </c>
      <c r="J109" s="11">
        <v>105</v>
      </c>
      <c r="K109" s="12">
        <v>73</v>
      </c>
      <c r="L109" s="11"/>
      <c r="M109" s="11">
        <v>86</v>
      </c>
      <c r="N109" s="7">
        <f t="shared" si="57"/>
        <v>9</v>
      </c>
      <c r="O109" s="13">
        <f t="shared" si="60"/>
        <v>99.888888888888886</v>
      </c>
      <c r="P109" s="11">
        <f t="shared" si="46"/>
        <v>108</v>
      </c>
      <c r="Q109" s="25">
        <f t="shared" si="58"/>
        <v>25.890557886115953</v>
      </c>
      <c r="R109" s="7">
        <f t="shared" si="45"/>
        <v>73</v>
      </c>
      <c r="S109" s="8">
        <f t="shared" si="61"/>
        <v>42.780748663101605</v>
      </c>
      <c r="T109" s="7">
        <f t="shared" si="64"/>
        <v>63.909774436090231</v>
      </c>
      <c r="U109" s="8">
        <f t="shared" si="68"/>
        <v>66.225165562913915</v>
      </c>
      <c r="V109" s="7">
        <f t="shared" si="62"/>
        <v>81.714285714285722</v>
      </c>
      <c r="W109" s="8">
        <f t="shared" si="54"/>
        <v>90.740740740740748</v>
      </c>
      <c r="X109" s="7">
        <f t="shared" si="66"/>
        <v>55.555555555555557</v>
      </c>
      <c r="Y109" s="7">
        <f t="shared" si="67"/>
        <v>95.454545454545453</v>
      </c>
      <c r="Z109" s="7">
        <f>(K109/133)*100</f>
        <v>54.887218045112782</v>
      </c>
      <c r="AA109" s="7"/>
      <c r="AB109" s="14">
        <f t="shared" si="63"/>
        <v>68.908504271543251</v>
      </c>
    </row>
    <row r="110" spans="1:28" x14ac:dyDescent="0.25">
      <c r="A110" s="7" t="s">
        <v>301</v>
      </c>
      <c r="B110" s="27" t="s">
        <v>302</v>
      </c>
      <c r="C110" s="17">
        <v>157</v>
      </c>
      <c r="D110" s="10">
        <v>154</v>
      </c>
      <c r="E110" s="9">
        <v>84</v>
      </c>
      <c r="F110" s="8">
        <v>97</v>
      </c>
      <c r="G110" s="7">
        <v>103</v>
      </c>
      <c r="H110" s="8">
        <v>51</v>
      </c>
      <c r="I110" s="9">
        <v>116</v>
      </c>
      <c r="J110" s="11">
        <v>104</v>
      </c>
      <c r="K110" s="12">
        <v>110</v>
      </c>
      <c r="L110" s="11">
        <v>71</v>
      </c>
      <c r="M110" s="11">
        <v>126</v>
      </c>
      <c r="N110" s="7">
        <f t="shared" si="57"/>
        <v>10</v>
      </c>
      <c r="O110" s="13">
        <f t="shared" si="60"/>
        <v>101.6</v>
      </c>
      <c r="P110" s="11">
        <f t="shared" si="46"/>
        <v>109</v>
      </c>
      <c r="Q110" s="25">
        <f t="shared" si="58"/>
        <v>27.302747114530437</v>
      </c>
      <c r="R110" s="7">
        <f t="shared" si="45"/>
        <v>81</v>
      </c>
      <c r="S110" s="8">
        <f t="shared" si="61"/>
        <v>82.35294117647058</v>
      </c>
      <c r="T110" s="7">
        <f t="shared" si="64"/>
        <v>63.157894736842103</v>
      </c>
      <c r="U110" s="8">
        <f t="shared" si="68"/>
        <v>64.238410596026483</v>
      </c>
      <c r="V110" s="7">
        <f t="shared" si="62"/>
        <v>58.857142857142854</v>
      </c>
      <c r="W110" s="8">
        <f t="shared" si="54"/>
        <v>31.481481481481481</v>
      </c>
      <c r="X110" s="7">
        <f t="shared" si="66"/>
        <v>80.555555555555557</v>
      </c>
      <c r="Y110" s="7">
        <f t="shared" si="67"/>
        <v>94.545454545454547</v>
      </c>
      <c r="Z110" s="7">
        <f>(K110/133)*100</f>
        <v>82.706766917293223</v>
      </c>
      <c r="AA110" s="7">
        <f>(L110/109)*100</f>
        <v>65.137614678899084</v>
      </c>
      <c r="AB110" s="14">
        <f t="shared" si="63"/>
        <v>69.225918060573989</v>
      </c>
    </row>
    <row r="111" spans="1:28" x14ac:dyDescent="0.25">
      <c r="A111" s="7" t="s">
        <v>198</v>
      </c>
      <c r="B111" s="27" t="s">
        <v>199</v>
      </c>
      <c r="C111" s="9">
        <v>132</v>
      </c>
      <c r="D111" s="10">
        <v>148</v>
      </c>
      <c r="E111" s="9">
        <v>9</v>
      </c>
      <c r="F111" s="8">
        <v>81</v>
      </c>
      <c r="G111" s="9">
        <v>130</v>
      </c>
      <c r="H111" s="8">
        <v>122</v>
      </c>
      <c r="I111" s="9"/>
      <c r="J111" s="11"/>
      <c r="K111" s="12">
        <v>107</v>
      </c>
      <c r="L111" s="11"/>
      <c r="M111" s="11">
        <v>117</v>
      </c>
      <c r="N111" s="7">
        <f t="shared" si="57"/>
        <v>7</v>
      </c>
      <c r="O111" s="13">
        <f t="shared" si="60"/>
        <v>102</v>
      </c>
      <c r="P111" s="11">
        <f t="shared" si="46"/>
        <v>110</v>
      </c>
      <c r="Q111" s="25">
        <f t="shared" si="58"/>
        <v>42.493697011607331</v>
      </c>
      <c r="R111" s="7">
        <f t="shared" si="45"/>
        <v>147</v>
      </c>
      <c r="S111" s="8">
        <f t="shared" si="61"/>
        <v>79.144385026737979</v>
      </c>
      <c r="T111" s="7">
        <f t="shared" si="64"/>
        <v>6.7669172932330826</v>
      </c>
      <c r="U111" s="8">
        <f t="shared" si="68"/>
        <v>53.642384105960261</v>
      </c>
      <c r="V111" s="7">
        <f t="shared" si="62"/>
        <v>74.285714285714292</v>
      </c>
      <c r="W111" s="8">
        <f t="shared" si="54"/>
        <v>75.308641975308646</v>
      </c>
      <c r="X111" s="7"/>
      <c r="Y111" s="7"/>
      <c r="Z111" s="7">
        <f>(K111/133)*100</f>
        <v>80.451127819548873</v>
      </c>
      <c r="AA111" s="7"/>
      <c r="AB111" s="14">
        <f t="shared" si="63"/>
        <v>61.599861751083857</v>
      </c>
    </row>
    <row r="112" spans="1:28" x14ac:dyDescent="0.25">
      <c r="A112" s="7" t="s">
        <v>314</v>
      </c>
      <c r="B112" s="27" t="s">
        <v>315</v>
      </c>
      <c r="C112" s="9">
        <v>101</v>
      </c>
      <c r="D112" s="10">
        <v>78</v>
      </c>
      <c r="E112" s="9">
        <v>107</v>
      </c>
      <c r="F112" s="8">
        <v>29</v>
      </c>
      <c r="G112" s="7">
        <v>169</v>
      </c>
      <c r="H112" s="8">
        <v>143</v>
      </c>
      <c r="I112" s="9">
        <v>127</v>
      </c>
      <c r="J112" s="11">
        <v>132</v>
      </c>
      <c r="K112" s="12"/>
      <c r="L112" s="11">
        <v>81</v>
      </c>
      <c r="M112" s="11">
        <v>62</v>
      </c>
      <c r="N112" s="7">
        <f t="shared" si="57"/>
        <v>9</v>
      </c>
      <c r="O112" s="13">
        <f t="shared" si="60"/>
        <v>103.11111111111111</v>
      </c>
      <c r="P112" s="11">
        <f t="shared" si="46"/>
        <v>111</v>
      </c>
      <c r="Q112" s="25">
        <f t="shared" si="58"/>
        <v>41.706499478683561</v>
      </c>
      <c r="R112" s="7">
        <f t="shared" si="45"/>
        <v>146</v>
      </c>
      <c r="S112" s="8">
        <f t="shared" si="61"/>
        <v>41.711229946524064</v>
      </c>
      <c r="T112" s="7">
        <f t="shared" si="64"/>
        <v>80.451127819548873</v>
      </c>
      <c r="U112" s="8">
        <f t="shared" si="68"/>
        <v>19.205298013245034</v>
      </c>
      <c r="V112" s="7">
        <f t="shared" si="62"/>
        <v>96.571428571428569</v>
      </c>
      <c r="W112" s="8">
        <f t="shared" si="54"/>
        <v>88.271604938271608</v>
      </c>
      <c r="X112" s="7">
        <f>(I112/144)*100</f>
        <v>88.194444444444443</v>
      </c>
      <c r="Y112" s="7">
        <f>(J112/110)*100</f>
        <v>120</v>
      </c>
      <c r="Z112" s="7"/>
      <c r="AA112" s="7">
        <f>(L112/109)*100</f>
        <v>74.311926605504581</v>
      </c>
      <c r="AB112" s="14">
        <f t="shared" si="63"/>
        <v>76.089632542370907</v>
      </c>
    </row>
    <row r="113" spans="1:28" x14ac:dyDescent="0.25">
      <c r="A113" s="7" t="s">
        <v>253</v>
      </c>
      <c r="B113" s="27" t="s">
        <v>254</v>
      </c>
      <c r="C113" s="9">
        <v>170</v>
      </c>
      <c r="D113" s="10">
        <v>158</v>
      </c>
      <c r="E113" s="9">
        <v>103</v>
      </c>
      <c r="F113" s="8">
        <v>111</v>
      </c>
      <c r="G113" s="9">
        <v>48</v>
      </c>
      <c r="H113" s="8">
        <v>103</v>
      </c>
      <c r="I113" s="9">
        <v>108</v>
      </c>
      <c r="J113" s="11">
        <v>87</v>
      </c>
      <c r="K113" s="12">
        <v>109</v>
      </c>
      <c r="L113" s="11">
        <v>86</v>
      </c>
      <c r="M113" s="11">
        <v>122</v>
      </c>
      <c r="N113" s="7">
        <f t="shared" si="57"/>
        <v>10</v>
      </c>
      <c r="O113" s="13">
        <f t="shared" si="60"/>
        <v>103.5</v>
      </c>
      <c r="P113" s="11">
        <f t="shared" si="46"/>
        <v>112</v>
      </c>
      <c r="Q113" s="25">
        <f t="shared" si="58"/>
        <v>26.605450569385216</v>
      </c>
      <c r="R113" s="7">
        <f t="shared" si="45"/>
        <v>77</v>
      </c>
      <c r="S113" s="8">
        <f t="shared" si="61"/>
        <v>84.491978609625676</v>
      </c>
      <c r="T113" s="7">
        <f t="shared" si="64"/>
        <v>77.443609022556387</v>
      </c>
      <c r="U113" s="8">
        <f t="shared" si="68"/>
        <v>73.509933774834437</v>
      </c>
      <c r="V113" s="7">
        <f t="shared" si="62"/>
        <v>27.428571428571431</v>
      </c>
      <c r="W113" s="8">
        <f t="shared" si="54"/>
        <v>63.580246913580254</v>
      </c>
      <c r="X113" s="7">
        <f>(I113/144)*100</f>
        <v>75</v>
      </c>
      <c r="Y113" s="7">
        <f>(J113/110)*100</f>
        <v>79.090909090909093</v>
      </c>
      <c r="Z113" s="7">
        <f>(K113/133)*100</f>
        <v>81.954887218045116</v>
      </c>
      <c r="AA113" s="7">
        <f>(L113/109)*100</f>
        <v>78.899082568807344</v>
      </c>
      <c r="AB113" s="14">
        <f t="shared" si="63"/>
        <v>71.266579847436631</v>
      </c>
    </row>
    <row r="114" spans="1:28" x14ac:dyDescent="0.25">
      <c r="A114" s="7" t="s">
        <v>91</v>
      </c>
      <c r="B114" s="27" t="s">
        <v>92</v>
      </c>
      <c r="C114" s="9">
        <v>97</v>
      </c>
      <c r="D114" s="10">
        <v>115</v>
      </c>
      <c r="E114" s="9">
        <v>106</v>
      </c>
      <c r="F114" s="8">
        <v>86</v>
      </c>
      <c r="G114" s="7">
        <v>117</v>
      </c>
      <c r="H114" s="8">
        <v>142</v>
      </c>
      <c r="I114" s="9">
        <v>94</v>
      </c>
      <c r="J114" s="11">
        <v>120</v>
      </c>
      <c r="K114" s="12">
        <v>95</v>
      </c>
      <c r="L114" s="11">
        <v>94</v>
      </c>
      <c r="M114" s="11">
        <v>66</v>
      </c>
      <c r="N114" s="7">
        <f t="shared" si="57"/>
        <v>10</v>
      </c>
      <c r="O114" s="13">
        <f t="shared" si="60"/>
        <v>103.5</v>
      </c>
      <c r="P114" s="11">
        <f t="shared" si="46"/>
        <v>112</v>
      </c>
      <c r="Q114" s="25">
        <f t="shared" si="58"/>
        <v>20.100995000248123</v>
      </c>
      <c r="R114" s="7">
        <f t="shared" si="45"/>
        <v>43</v>
      </c>
      <c r="S114" s="8">
        <f t="shared" si="61"/>
        <v>61.497326203208559</v>
      </c>
      <c r="T114" s="7">
        <f t="shared" si="64"/>
        <v>79.699248120300751</v>
      </c>
      <c r="U114" s="8">
        <f t="shared" si="68"/>
        <v>56.953642384105962</v>
      </c>
      <c r="V114" s="7">
        <f t="shared" si="62"/>
        <v>66.857142857142861</v>
      </c>
      <c r="W114" s="8">
        <f t="shared" si="54"/>
        <v>87.654320987654316</v>
      </c>
      <c r="X114" s="7">
        <f>(I114/144)*100</f>
        <v>65.277777777777786</v>
      </c>
      <c r="Y114" s="7">
        <f>(J114/110)*100</f>
        <v>109.09090909090908</v>
      </c>
      <c r="Z114" s="7">
        <f>(K114/133)*100</f>
        <v>71.428571428571431</v>
      </c>
      <c r="AA114" s="7">
        <f>(L114/109)*100</f>
        <v>86.238532110091754</v>
      </c>
      <c r="AB114" s="14">
        <f t="shared" si="63"/>
        <v>76.077496773306947</v>
      </c>
    </row>
    <row r="115" spans="1:28" x14ac:dyDescent="0.25">
      <c r="A115" s="7" t="s">
        <v>141</v>
      </c>
      <c r="B115" s="27" t="s">
        <v>142</v>
      </c>
      <c r="C115" s="9">
        <v>79</v>
      </c>
      <c r="D115" s="10">
        <v>120</v>
      </c>
      <c r="E115" s="9">
        <v>34</v>
      </c>
      <c r="F115" s="8">
        <v>67</v>
      </c>
      <c r="G115" s="9">
        <v>117</v>
      </c>
      <c r="H115" s="8">
        <v>160</v>
      </c>
      <c r="I115" s="7"/>
      <c r="J115" s="11">
        <v>142</v>
      </c>
      <c r="K115" s="12"/>
      <c r="L115" s="11">
        <v>96</v>
      </c>
      <c r="M115" s="11">
        <v>105</v>
      </c>
      <c r="N115" s="7">
        <f t="shared" si="57"/>
        <v>8</v>
      </c>
      <c r="O115" s="13">
        <f t="shared" si="60"/>
        <v>105.125</v>
      </c>
      <c r="P115" s="11">
        <f t="shared" si="46"/>
        <v>114</v>
      </c>
      <c r="Q115" s="25">
        <f t="shared" si="58"/>
        <v>37.631228720306225</v>
      </c>
      <c r="R115" s="7">
        <f t="shared" si="45"/>
        <v>133</v>
      </c>
      <c r="S115" s="8">
        <f t="shared" si="61"/>
        <v>64.171122994652407</v>
      </c>
      <c r="T115" s="7">
        <f t="shared" si="64"/>
        <v>25.563909774436087</v>
      </c>
      <c r="U115" s="8">
        <f t="shared" si="68"/>
        <v>44.370860927152314</v>
      </c>
      <c r="V115" s="7">
        <f t="shared" si="62"/>
        <v>66.857142857142861</v>
      </c>
      <c r="W115" s="8">
        <f t="shared" si="54"/>
        <v>98.76543209876543</v>
      </c>
      <c r="X115" s="7"/>
      <c r="Y115" s="7"/>
      <c r="Z115" s="7"/>
      <c r="AA115" s="7">
        <f>(L115/109)*100</f>
        <v>88.073394495412856</v>
      </c>
      <c r="AB115" s="14">
        <f t="shared" si="63"/>
        <v>64.633643857926998</v>
      </c>
    </row>
    <row r="116" spans="1:28" x14ac:dyDescent="0.25">
      <c r="A116" s="7" t="s">
        <v>103</v>
      </c>
      <c r="B116" s="27" t="s">
        <v>104</v>
      </c>
      <c r="C116" s="9">
        <v>70</v>
      </c>
      <c r="D116" s="10">
        <v>110</v>
      </c>
      <c r="E116" s="9">
        <v>113</v>
      </c>
      <c r="F116" s="8">
        <v>120</v>
      </c>
      <c r="G116" s="9">
        <v>117</v>
      </c>
      <c r="H116" s="8">
        <v>95</v>
      </c>
      <c r="I116" s="9"/>
      <c r="J116" s="11">
        <v>123</v>
      </c>
      <c r="K116" s="12"/>
      <c r="L116" s="11">
        <v>95</v>
      </c>
      <c r="M116" s="11">
        <v>93</v>
      </c>
      <c r="N116" s="7">
        <f t="shared" si="57"/>
        <v>8</v>
      </c>
      <c r="O116" s="13">
        <f t="shared" si="60"/>
        <v>108.25</v>
      </c>
      <c r="P116" s="11">
        <f t="shared" si="46"/>
        <v>115</v>
      </c>
      <c r="Q116" s="25">
        <f t="shared" si="58"/>
        <v>11.409973707244026</v>
      </c>
      <c r="R116" s="7">
        <f t="shared" si="45"/>
        <v>15</v>
      </c>
      <c r="S116" s="8">
        <f t="shared" si="61"/>
        <v>58.82352941176471</v>
      </c>
      <c r="T116" s="7">
        <f t="shared" si="64"/>
        <v>84.962406015037601</v>
      </c>
      <c r="U116" s="8">
        <f t="shared" si="68"/>
        <v>79.47019867549669</v>
      </c>
      <c r="V116" s="7">
        <f t="shared" si="62"/>
        <v>66.857142857142861</v>
      </c>
      <c r="W116" s="8">
        <f t="shared" si="54"/>
        <v>58.641975308641982</v>
      </c>
      <c r="X116" s="7"/>
      <c r="Y116" s="7">
        <f>(J116/110)*100</f>
        <v>111.81818181818181</v>
      </c>
      <c r="Z116" s="7"/>
      <c r="AA116" s="7">
        <f>(L116/109)*100</f>
        <v>87.155963302752298</v>
      </c>
      <c r="AB116" s="14">
        <f t="shared" si="63"/>
        <v>78.247056769859711</v>
      </c>
    </row>
    <row r="117" spans="1:28" x14ac:dyDescent="0.25">
      <c r="A117" s="7" t="s">
        <v>129</v>
      </c>
      <c r="B117" s="27" t="s">
        <v>130</v>
      </c>
      <c r="C117" s="9">
        <v>176</v>
      </c>
      <c r="D117" s="10">
        <v>168</v>
      </c>
      <c r="E117" s="7">
        <v>14</v>
      </c>
      <c r="F117" s="8">
        <v>57</v>
      </c>
      <c r="G117" s="9">
        <v>157</v>
      </c>
      <c r="H117" s="8">
        <v>88</v>
      </c>
      <c r="I117" s="9">
        <v>138</v>
      </c>
      <c r="J117" s="11"/>
      <c r="K117" s="12"/>
      <c r="L117" s="11"/>
      <c r="M117" s="11">
        <v>144</v>
      </c>
      <c r="N117" s="7">
        <f t="shared" si="57"/>
        <v>7</v>
      </c>
      <c r="O117" s="13">
        <f t="shared" si="60"/>
        <v>109.42857142857143</v>
      </c>
      <c r="P117" s="11">
        <f t="shared" si="46"/>
        <v>116</v>
      </c>
      <c r="Q117" s="25">
        <f t="shared" si="58"/>
        <v>53.478586216105874</v>
      </c>
      <c r="R117" s="7">
        <f t="shared" si="45"/>
        <v>150</v>
      </c>
      <c r="S117" s="8">
        <f t="shared" si="61"/>
        <v>89.839572192513373</v>
      </c>
      <c r="T117" s="7">
        <f t="shared" si="64"/>
        <v>10.526315789473683</v>
      </c>
      <c r="U117" s="8">
        <f t="shared" si="68"/>
        <v>37.748344370860927</v>
      </c>
      <c r="V117" s="7">
        <f t="shared" si="62"/>
        <v>89.714285714285708</v>
      </c>
      <c r="W117" s="8">
        <f t="shared" si="54"/>
        <v>54.320987654320987</v>
      </c>
      <c r="X117" s="7">
        <f t="shared" ref="X117:X130" si="69">(I117/144)*100</f>
        <v>95.833333333333343</v>
      </c>
      <c r="Y117" s="7"/>
      <c r="Z117" s="7"/>
      <c r="AA117" s="7"/>
      <c r="AB117" s="14">
        <f t="shared" si="63"/>
        <v>62.997139842464684</v>
      </c>
    </row>
    <row r="118" spans="1:28" x14ac:dyDescent="0.25">
      <c r="A118" s="7" t="s">
        <v>170</v>
      </c>
      <c r="B118" s="27" t="s">
        <v>171</v>
      </c>
      <c r="C118" s="9">
        <v>184</v>
      </c>
      <c r="D118" s="10">
        <v>181</v>
      </c>
      <c r="E118" s="9">
        <v>19</v>
      </c>
      <c r="F118" s="8">
        <v>96</v>
      </c>
      <c r="G118" s="9">
        <v>122</v>
      </c>
      <c r="H118" s="8">
        <v>63</v>
      </c>
      <c r="I118" s="7">
        <v>132</v>
      </c>
      <c r="J118" s="11">
        <v>131</v>
      </c>
      <c r="K118" s="12">
        <v>123</v>
      </c>
      <c r="L118" s="11">
        <v>88</v>
      </c>
      <c r="M118" s="11">
        <v>148</v>
      </c>
      <c r="N118" s="7">
        <f t="shared" si="57"/>
        <v>10</v>
      </c>
      <c r="O118" s="13">
        <f t="shared" si="60"/>
        <v>110.3</v>
      </c>
      <c r="P118" s="11">
        <f t="shared" si="46"/>
        <v>117</v>
      </c>
      <c r="Q118" s="25">
        <f t="shared" si="58"/>
        <v>43.465043425723159</v>
      </c>
      <c r="R118" s="7">
        <f t="shared" si="45"/>
        <v>148</v>
      </c>
      <c r="S118" s="8">
        <f t="shared" si="61"/>
        <v>96.791443850267385</v>
      </c>
      <c r="T118" s="7">
        <f t="shared" si="64"/>
        <v>14.285714285714285</v>
      </c>
      <c r="U118" s="8">
        <f t="shared" si="68"/>
        <v>63.576158940397356</v>
      </c>
      <c r="V118" s="7">
        <f t="shared" si="62"/>
        <v>69.714285714285722</v>
      </c>
      <c r="W118" s="8">
        <f t="shared" si="54"/>
        <v>38.888888888888893</v>
      </c>
      <c r="X118" s="7">
        <f t="shared" si="69"/>
        <v>91.666666666666657</v>
      </c>
      <c r="Y118" s="7"/>
      <c r="Z118" s="7">
        <f>(K118/133)*100</f>
        <v>92.481203007518801</v>
      </c>
      <c r="AA118" s="7">
        <f t="shared" ref="AA118:AA123" si="70">(L118/109)*100</f>
        <v>80.733944954128447</v>
      </c>
      <c r="AB118" s="14">
        <f t="shared" si="63"/>
        <v>68.517288288483456</v>
      </c>
    </row>
    <row r="119" spans="1:28" x14ac:dyDescent="0.25">
      <c r="A119" s="7" t="s">
        <v>113</v>
      </c>
      <c r="B119" s="27" t="s">
        <v>114</v>
      </c>
      <c r="C119" s="9">
        <v>177</v>
      </c>
      <c r="D119" s="10">
        <v>174</v>
      </c>
      <c r="E119" s="7">
        <v>31</v>
      </c>
      <c r="F119" s="8"/>
      <c r="G119" s="9">
        <v>130</v>
      </c>
      <c r="H119" s="8">
        <v>76</v>
      </c>
      <c r="I119" s="9">
        <v>119</v>
      </c>
      <c r="J119" s="11"/>
      <c r="K119" s="12">
        <v>113</v>
      </c>
      <c r="L119" s="11">
        <v>105</v>
      </c>
      <c r="M119" s="11">
        <v>136</v>
      </c>
      <c r="N119" s="7">
        <f t="shared" si="57"/>
        <v>8</v>
      </c>
      <c r="O119" s="13">
        <f t="shared" si="60"/>
        <v>110.5</v>
      </c>
      <c r="P119" s="11">
        <f t="shared" si="46"/>
        <v>118</v>
      </c>
      <c r="Q119" s="25">
        <f t="shared" si="58"/>
        <v>39.815198103236909</v>
      </c>
      <c r="R119" s="7">
        <f t="shared" si="45"/>
        <v>142</v>
      </c>
      <c r="S119" s="8">
        <f t="shared" si="61"/>
        <v>93.048128342245988</v>
      </c>
      <c r="T119" s="7"/>
      <c r="U119" s="8"/>
      <c r="V119" s="7">
        <f t="shared" si="62"/>
        <v>74.285714285714292</v>
      </c>
      <c r="W119" s="8">
        <f t="shared" si="54"/>
        <v>46.913580246913575</v>
      </c>
      <c r="X119" s="7">
        <f t="shared" si="69"/>
        <v>82.638888888888886</v>
      </c>
      <c r="Y119" s="7"/>
      <c r="Z119" s="7">
        <f>(K119/133)*100</f>
        <v>84.962406015037601</v>
      </c>
      <c r="AA119" s="7">
        <f t="shared" si="70"/>
        <v>96.330275229357795</v>
      </c>
      <c r="AB119" s="7">
        <f t="shared" si="63"/>
        <v>79.696498834693003</v>
      </c>
    </row>
    <row r="120" spans="1:28" x14ac:dyDescent="0.25">
      <c r="A120" s="7" t="s">
        <v>210</v>
      </c>
      <c r="B120" s="27" t="s">
        <v>211</v>
      </c>
      <c r="C120" s="9">
        <v>188</v>
      </c>
      <c r="D120" s="10">
        <v>171</v>
      </c>
      <c r="E120" s="9"/>
      <c r="F120" s="8">
        <v>98</v>
      </c>
      <c r="G120" s="9">
        <v>122</v>
      </c>
      <c r="H120" s="8">
        <v>44</v>
      </c>
      <c r="I120" s="9">
        <v>129</v>
      </c>
      <c r="J120" s="11">
        <v>109</v>
      </c>
      <c r="K120" s="12">
        <v>117</v>
      </c>
      <c r="L120" s="11">
        <v>74</v>
      </c>
      <c r="M120" s="11">
        <v>131</v>
      </c>
      <c r="N120" s="7">
        <f t="shared" si="57"/>
        <v>9</v>
      </c>
      <c r="O120" s="13">
        <f t="shared" si="60"/>
        <v>110.55555555555556</v>
      </c>
      <c r="P120" s="11">
        <f t="shared" si="46"/>
        <v>119</v>
      </c>
      <c r="Q120" s="25">
        <f t="shared" si="58"/>
        <v>34.173124954206379</v>
      </c>
      <c r="R120" s="7">
        <f t="shared" si="45"/>
        <v>121</v>
      </c>
      <c r="S120" s="8">
        <f t="shared" si="61"/>
        <v>91.443850267379673</v>
      </c>
      <c r="T120" s="7"/>
      <c r="U120" s="8">
        <f>(F120/151)*100</f>
        <v>64.900662251655632</v>
      </c>
      <c r="V120" s="7">
        <f t="shared" si="62"/>
        <v>69.714285714285722</v>
      </c>
      <c r="W120" s="8">
        <f t="shared" si="54"/>
        <v>27.160493827160494</v>
      </c>
      <c r="X120" s="7">
        <f t="shared" si="69"/>
        <v>89.583333333333343</v>
      </c>
      <c r="Y120" s="7"/>
      <c r="Z120" s="7">
        <f>(K120/133)*100</f>
        <v>87.969924812030072</v>
      </c>
      <c r="AA120" s="7">
        <f t="shared" si="70"/>
        <v>67.889908256880744</v>
      </c>
      <c r="AB120" s="14">
        <f t="shared" si="63"/>
        <v>71.237494066103665</v>
      </c>
    </row>
    <row r="121" spans="1:28" x14ac:dyDescent="0.25">
      <c r="A121" s="7" t="s">
        <v>24</v>
      </c>
      <c r="B121" s="27" t="s">
        <v>25</v>
      </c>
      <c r="C121" s="9">
        <v>166</v>
      </c>
      <c r="D121" s="10">
        <v>163</v>
      </c>
      <c r="E121" s="9">
        <v>105</v>
      </c>
      <c r="F121" s="8">
        <v>137</v>
      </c>
      <c r="G121" s="7">
        <v>85</v>
      </c>
      <c r="H121" s="8">
        <v>69</v>
      </c>
      <c r="I121" s="15">
        <v>123</v>
      </c>
      <c r="J121" s="11">
        <v>119</v>
      </c>
      <c r="K121" s="12">
        <v>112</v>
      </c>
      <c r="L121" s="11">
        <v>69</v>
      </c>
      <c r="M121" s="11">
        <v>130</v>
      </c>
      <c r="N121" s="7">
        <f t="shared" si="57"/>
        <v>10</v>
      </c>
      <c r="O121" s="13">
        <f t="shared" si="60"/>
        <v>111.2</v>
      </c>
      <c r="P121" s="11">
        <f t="shared" si="46"/>
        <v>120</v>
      </c>
      <c r="Q121" s="25">
        <f t="shared" si="58"/>
        <v>28.6174771774173</v>
      </c>
      <c r="R121" s="7">
        <f t="shared" si="45"/>
        <v>92</v>
      </c>
      <c r="S121" s="8">
        <f t="shared" si="61"/>
        <v>87.165775401069524</v>
      </c>
      <c r="T121" s="7">
        <f>(E121/133)*100</f>
        <v>78.94736842105263</v>
      </c>
      <c r="U121" s="8">
        <f>(F121/151)*100</f>
        <v>90.728476821192046</v>
      </c>
      <c r="V121" s="7">
        <f t="shared" si="62"/>
        <v>48.571428571428569</v>
      </c>
      <c r="W121" s="8">
        <f t="shared" ref="W121:W155" si="71">(H121/162)*100</f>
        <v>42.592592592592595</v>
      </c>
      <c r="X121" s="7">
        <f t="shared" si="69"/>
        <v>85.416666666666657</v>
      </c>
      <c r="Y121" s="7"/>
      <c r="Z121" s="7">
        <f>(K121/133)*100</f>
        <v>84.210526315789465</v>
      </c>
      <c r="AA121" s="7">
        <f t="shared" si="70"/>
        <v>63.302752293577981</v>
      </c>
      <c r="AB121" s="14">
        <f t="shared" si="63"/>
        <v>72.616948385421182</v>
      </c>
    </row>
    <row r="122" spans="1:28" x14ac:dyDescent="0.25">
      <c r="A122" s="7" t="s">
        <v>26</v>
      </c>
      <c r="B122" s="27" t="s">
        <v>27</v>
      </c>
      <c r="C122" s="9">
        <v>174</v>
      </c>
      <c r="D122" s="10">
        <v>183</v>
      </c>
      <c r="E122" s="9">
        <v>82</v>
      </c>
      <c r="F122" s="8">
        <v>119</v>
      </c>
      <c r="G122" s="7">
        <v>74</v>
      </c>
      <c r="H122" s="8">
        <v>80</v>
      </c>
      <c r="I122" s="15">
        <v>124</v>
      </c>
      <c r="J122" s="11">
        <v>113</v>
      </c>
      <c r="K122" s="12">
        <v>131</v>
      </c>
      <c r="L122" s="11">
        <v>64</v>
      </c>
      <c r="M122" s="11">
        <v>143</v>
      </c>
      <c r="N122" s="7">
        <f t="shared" si="57"/>
        <v>10</v>
      </c>
      <c r="O122" s="13">
        <f t="shared" si="60"/>
        <v>111.3</v>
      </c>
      <c r="P122" s="11">
        <f t="shared" si="46"/>
        <v>121</v>
      </c>
      <c r="Q122" s="25">
        <f t="shared" si="58"/>
        <v>34.962980422155091</v>
      </c>
      <c r="R122" s="7">
        <f t="shared" si="45"/>
        <v>124</v>
      </c>
      <c r="S122" s="8">
        <f t="shared" si="61"/>
        <v>97.860962566844918</v>
      </c>
      <c r="T122" s="7">
        <f>(E122/133)*100</f>
        <v>61.65413533834586</v>
      </c>
      <c r="U122" s="8">
        <f>(F122/151)*100</f>
        <v>78.807947019867555</v>
      </c>
      <c r="V122" s="7">
        <f t="shared" si="62"/>
        <v>42.285714285714285</v>
      </c>
      <c r="W122" s="8">
        <f t="shared" si="71"/>
        <v>49.382716049382715</v>
      </c>
      <c r="X122" s="7">
        <f t="shared" si="69"/>
        <v>86.111111111111114</v>
      </c>
      <c r="Y122" s="7">
        <f>(J122/110)*100</f>
        <v>102.72727272727273</v>
      </c>
      <c r="Z122" s="7">
        <f>(K122/133)*100</f>
        <v>98.496240601503757</v>
      </c>
      <c r="AA122" s="7">
        <f t="shared" si="70"/>
        <v>58.715596330275233</v>
      </c>
      <c r="AB122" s="14">
        <f t="shared" si="63"/>
        <v>75.11574400336869</v>
      </c>
    </row>
    <row r="123" spans="1:28" x14ac:dyDescent="0.25">
      <c r="A123" s="7" t="s">
        <v>263</v>
      </c>
      <c r="B123" s="27" t="s">
        <v>264</v>
      </c>
      <c r="C123" s="17">
        <v>181</v>
      </c>
      <c r="D123" s="10">
        <v>184</v>
      </c>
      <c r="E123" s="9">
        <v>20</v>
      </c>
      <c r="F123" s="8">
        <v>133</v>
      </c>
      <c r="G123" s="9">
        <v>130</v>
      </c>
      <c r="H123" s="8">
        <v>35</v>
      </c>
      <c r="I123" s="9">
        <v>134</v>
      </c>
      <c r="J123" s="11">
        <v>125</v>
      </c>
      <c r="K123" s="12">
        <v>129</v>
      </c>
      <c r="L123" s="11">
        <v>92</v>
      </c>
      <c r="M123" s="11">
        <v>138</v>
      </c>
      <c r="N123" s="7">
        <f t="shared" si="57"/>
        <v>10</v>
      </c>
      <c r="O123" s="13">
        <f t="shared" si="60"/>
        <v>112</v>
      </c>
      <c r="P123" s="11">
        <f t="shared" si="46"/>
        <v>122</v>
      </c>
      <c r="Q123" s="25">
        <f t="shared" si="58"/>
        <v>47.286361670147556</v>
      </c>
      <c r="R123" s="7">
        <f t="shared" si="45"/>
        <v>149</v>
      </c>
      <c r="S123" s="8">
        <f t="shared" si="61"/>
        <v>98.395721925133699</v>
      </c>
      <c r="T123" s="7">
        <f>(E123/133)*100</f>
        <v>15.037593984962406</v>
      </c>
      <c r="U123" s="8">
        <f>(F123/151)*100</f>
        <v>88.079470198675494</v>
      </c>
      <c r="V123" s="7">
        <f t="shared" si="62"/>
        <v>74.285714285714292</v>
      </c>
      <c r="W123" s="8">
        <f t="shared" si="71"/>
        <v>21.604938271604937</v>
      </c>
      <c r="X123" s="7">
        <f t="shared" si="69"/>
        <v>93.055555555555557</v>
      </c>
      <c r="Y123" s="7">
        <f>(J123/110)*100</f>
        <v>113.63636363636364</v>
      </c>
      <c r="Z123" s="7"/>
      <c r="AA123" s="7">
        <f t="shared" si="70"/>
        <v>84.403669724770651</v>
      </c>
      <c r="AB123" s="14">
        <f t="shared" si="63"/>
        <v>73.562378447847578</v>
      </c>
    </row>
    <row r="124" spans="1:28" x14ac:dyDescent="0.25">
      <c r="A124" s="7" t="s">
        <v>166</v>
      </c>
      <c r="B124" s="27" t="s">
        <v>167</v>
      </c>
      <c r="C124" s="9">
        <v>125</v>
      </c>
      <c r="D124" s="10">
        <v>139</v>
      </c>
      <c r="E124" s="7">
        <v>134</v>
      </c>
      <c r="F124" s="8"/>
      <c r="G124" s="9">
        <v>135</v>
      </c>
      <c r="H124" s="8">
        <v>46</v>
      </c>
      <c r="I124" s="9">
        <v>112</v>
      </c>
      <c r="J124" s="11">
        <v>108</v>
      </c>
      <c r="K124" s="12">
        <v>120</v>
      </c>
      <c r="L124" s="11"/>
      <c r="M124" s="11">
        <v>107</v>
      </c>
      <c r="N124" s="7">
        <f t="shared" si="57"/>
        <v>8</v>
      </c>
      <c r="O124" s="13">
        <f t="shared" si="60"/>
        <v>112.625</v>
      </c>
      <c r="P124" s="11">
        <f t="shared" si="46"/>
        <v>123</v>
      </c>
      <c r="Q124" s="25">
        <f t="shared" si="58"/>
        <v>27.838541179451195</v>
      </c>
      <c r="R124" s="7">
        <f t="shared" si="45"/>
        <v>87</v>
      </c>
      <c r="S124" s="8">
        <f t="shared" si="61"/>
        <v>74.331550802139034</v>
      </c>
      <c r="T124" s="7">
        <f>(E124/133)*100</f>
        <v>100.75187969924812</v>
      </c>
      <c r="U124" s="8"/>
      <c r="V124" s="7">
        <f t="shared" si="62"/>
        <v>77.142857142857153</v>
      </c>
      <c r="W124" s="8">
        <f t="shared" si="71"/>
        <v>28.39506172839506</v>
      </c>
      <c r="X124" s="7">
        <f t="shared" si="69"/>
        <v>77.777777777777786</v>
      </c>
      <c r="Y124" s="7"/>
      <c r="Z124" s="7">
        <f>(K124/133)*100</f>
        <v>90.225563909774436</v>
      </c>
      <c r="AA124" s="7"/>
      <c r="AB124" s="14">
        <f t="shared" si="63"/>
        <v>74.77078184336527</v>
      </c>
    </row>
    <row r="125" spans="1:28" x14ac:dyDescent="0.25">
      <c r="A125" s="7" t="s">
        <v>232</v>
      </c>
      <c r="B125" s="27" t="s">
        <v>233</v>
      </c>
      <c r="C125" s="9">
        <v>140</v>
      </c>
      <c r="D125" s="10">
        <v>150</v>
      </c>
      <c r="E125" s="9">
        <v>91</v>
      </c>
      <c r="F125" s="8">
        <v>36</v>
      </c>
      <c r="G125" s="9">
        <v>117</v>
      </c>
      <c r="H125" s="8">
        <v>151</v>
      </c>
      <c r="I125" s="9">
        <v>107</v>
      </c>
      <c r="J125" s="11">
        <v>137</v>
      </c>
      <c r="K125" s="12">
        <v>115</v>
      </c>
      <c r="L125" s="11"/>
      <c r="M125" s="11">
        <v>115</v>
      </c>
      <c r="N125" s="7">
        <f t="shared" si="57"/>
        <v>9</v>
      </c>
      <c r="O125" s="13">
        <f t="shared" si="60"/>
        <v>113.22222222222223</v>
      </c>
      <c r="P125" s="11">
        <f t="shared" si="46"/>
        <v>124</v>
      </c>
      <c r="Q125" s="25">
        <f t="shared" si="58"/>
        <v>33.101788396727578</v>
      </c>
      <c r="R125" s="7">
        <f t="shared" si="45"/>
        <v>116</v>
      </c>
      <c r="S125" s="8">
        <f t="shared" si="61"/>
        <v>80.213903743315512</v>
      </c>
      <c r="T125" s="7">
        <f>(E125/133)*100</f>
        <v>68.421052631578945</v>
      </c>
      <c r="U125" s="8">
        <f>(F125/151)*100</f>
        <v>23.841059602649008</v>
      </c>
      <c r="V125" s="7">
        <f t="shared" si="62"/>
        <v>66.857142857142861</v>
      </c>
      <c r="W125" s="8">
        <f t="shared" si="71"/>
        <v>93.209876543209873</v>
      </c>
      <c r="X125" s="7">
        <f t="shared" si="69"/>
        <v>74.305555555555557</v>
      </c>
      <c r="Y125" s="7">
        <f t="shared" ref="Y125:Y134" si="72">(J125/110)*100</f>
        <v>124.54545454545453</v>
      </c>
      <c r="Z125" s="7">
        <f>(K125/133)*100</f>
        <v>86.46616541353383</v>
      </c>
      <c r="AA125" s="7"/>
      <c r="AB125" s="14">
        <f t="shared" si="63"/>
        <v>77.232526361555017</v>
      </c>
    </row>
    <row r="126" spans="1:28" x14ac:dyDescent="0.25">
      <c r="A126" s="7" t="s">
        <v>277</v>
      </c>
      <c r="B126" s="27" t="s">
        <v>278</v>
      </c>
      <c r="C126" s="9">
        <v>111</v>
      </c>
      <c r="D126" s="10">
        <v>144</v>
      </c>
      <c r="E126" s="7"/>
      <c r="F126" s="8">
        <v>132</v>
      </c>
      <c r="G126" s="7">
        <v>85</v>
      </c>
      <c r="H126" s="8">
        <v>72</v>
      </c>
      <c r="I126" s="9">
        <v>120</v>
      </c>
      <c r="J126" s="11">
        <v>130</v>
      </c>
      <c r="K126" s="12">
        <v>111</v>
      </c>
      <c r="L126" s="11"/>
      <c r="M126" s="11">
        <v>116</v>
      </c>
      <c r="N126" s="7">
        <f t="shared" ref="N126:N157" si="73">COUNTA(D126:M126)</f>
        <v>8</v>
      </c>
      <c r="O126" s="13">
        <f t="shared" si="60"/>
        <v>113.75</v>
      </c>
      <c r="P126" s="11">
        <f t="shared" si="46"/>
        <v>125</v>
      </c>
      <c r="Q126" s="25">
        <f t="shared" ref="Q126:Q150" si="74">IF(N126&gt;5,_xlfn.STDEV.P(D126:M126),"n/a")</f>
        <v>22.730761095924613</v>
      </c>
      <c r="R126" s="7">
        <f t="shared" si="45"/>
        <v>53</v>
      </c>
      <c r="S126" s="8">
        <f t="shared" si="61"/>
        <v>77.005347593582883</v>
      </c>
      <c r="T126" s="7"/>
      <c r="U126" s="8">
        <f>F126/145*100</f>
        <v>91.034482758620697</v>
      </c>
      <c r="V126" s="7">
        <f t="shared" si="62"/>
        <v>48.571428571428569</v>
      </c>
      <c r="W126" s="8">
        <f t="shared" si="71"/>
        <v>44.444444444444443</v>
      </c>
      <c r="X126" s="7">
        <f t="shared" si="69"/>
        <v>83.333333333333343</v>
      </c>
      <c r="Y126" s="7">
        <f t="shared" si="72"/>
        <v>118.18181818181819</v>
      </c>
      <c r="Z126" s="7">
        <f>(K126/133)*100</f>
        <v>83.458646616541358</v>
      </c>
      <c r="AA126" s="7"/>
      <c r="AB126" s="7">
        <f t="shared" si="63"/>
        <v>78.004214499967063</v>
      </c>
    </row>
    <row r="127" spans="1:28" x14ac:dyDescent="0.25">
      <c r="A127" s="7" t="s">
        <v>303</v>
      </c>
      <c r="B127" s="27" t="s">
        <v>304</v>
      </c>
      <c r="C127" s="17">
        <v>163</v>
      </c>
      <c r="D127" s="10">
        <v>162</v>
      </c>
      <c r="E127" s="9">
        <v>50</v>
      </c>
      <c r="F127" s="8">
        <v>112</v>
      </c>
      <c r="G127" s="7">
        <v>151</v>
      </c>
      <c r="H127" s="8">
        <v>107</v>
      </c>
      <c r="I127" s="9">
        <v>117</v>
      </c>
      <c r="J127" s="11">
        <v>115</v>
      </c>
      <c r="K127" s="12"/>
      <c r="L127" s="11">
        <v>87</v>
      </c>
      <c r="M127" s="11">
        <v>123</v>
      </c>
      <c r="N127" s="7">
        <f t="shared" si="73"/>
        <v>9</v>
      </c>
      <c r="O127" s="13">
        <f t="shared" si="60"/>
        <v>113.77777777777777</v>
      </c>
      <c r="P127" s="11">
        <f t="shared" si="46"/>
        <v>126</v>
      </c>
      <c r="Q127" s="25">
        <f t="shared" si="74"/>
        <v>30.986655829665985</v>
      </c>
      <c r="R127" s="7">
        <f t="shared" si="45"/>
        <v>103</v>
      </c>
      <c r="S127" s="8">
        <f t="shared" si="61"/>
        <v>86.631016042780757</v>
      </c>
      <c r="T127" s="7">
        <f>(E127/133)*100</f>
        <v>37.593984962406012</v>
      </c>
      <c r="U127" s="8">
        <f>(F127/151)*100</f>
        <v>74.172185430463571</v>
      </c>
      <c r="V127" s="7">
        <f t="shared" si="62"/>
        <v>86.285714285714292</v>
      </c>
      <c r="W127" s="8">
        <f t="shared" si="71"/>
        <v>66.049382716049394</v>
      </c>
      <c r="X127" s="7">
        <f t="shared" si="69"/>
        <v>81.25</v>
      </c>
      <c r="Y127" s="7">
        <f t="shared" si="72"/>
        <v>104.54545454545455</v>
      </c>
      <c r="Z127" s="7"/>
      <c r="AA127" s="7">
        <f>(L127/109)*100</f>
        <v>79.816513761467888</v>
      </c>
      <c r="AB127" s="14">
        <f t="shared" si="63"/>
        <v>77.043031468042045</v>
      </c>
    </row>
    <row r="128" spans="1:28" x14ac:dyDescent="0.25">
      <c r="A128" s="7" t="s">
        <v>176</v>
      </c>
      <c r="B128" s="27" t="s">
        <v>177</v>
      </c>
      <c r="C128" s="9">
        <v>152</v>
      </c>
      <c r="D128" s="10">
        <v>159</v>
      </c>
      <c r="E128" s="7">
        <v>95</v>
      </c>
      <c r="F128" s="8">
        <v>125</v>
      </c>
      <c r="G128" s="9">
        <v>74</v>
      </c>
      <c r="H128" s="8">
        <v>104</v>
      </c>
      <c r="I128" s="9">
        <v>130</v>
      </c>
      <c r="J128" s="11">
        <v>114</v>
      </c>
      <c r="K128" s="12">
        <v>116</v>
      </c>
      <c r="L128" s="11"/>
      <c r="M128" s="11">
        <v>113</v>
      </c>
      <c r="N128" s="7">
        <f t="shared" si="73"/>
        <v>9</v>
      </c>
      <c r="O128" s="13">
        <f t="shared" si="60"/>
        <v>114.44444444444444</v>
      </c>
      <c r="P128" s="11">
        <f t="shared" si="46"/>
        <v>127</v>
      </c>
      <c r="Q128" s="25">
        <f t="shared" si="74"/>
        <v>22.276600135124905</v>
      </c>
      <c r="R128" s="7">
        <f t="shared" si="45"/>
        <v>50</v>
      </c>
      <c r="S128" s="8">
        <f t="shared" si="61"/>
        <v>85.026737967914428</v>
      </c>
      <c r="T128" s="7"/>
      <c r="U128" s="8">
        <f>F128/145*100</f>
        <v>86.206896551724128</v>
      </c>
      <c r="V128" s="7">
        <f t="shared" si="62"/>
        <v>42.285714285714285</v>
      </c>
      <c r="W128" s="8">
        <f t="shared" si="71"/>
        <v>64.197530864197532</v>
      </c>
      <c r="X128" s="7">
        <f t="shared" si="69"/>
        <v>90.277777777777786</v>
      </c>
      <c r="Y128" s="7">
        <f t="shared" si="72"/>
        <v>103.63636363636364</v>
      </c>
      <c r="Z128" s="7">
        <f>(K128/133)*100</f>
        <v>87.218045112781951</v>
      </c>
      <c r="AA128" s="7"/>
      <c r="AB128" s="7">
        <f t="shared" si="63"/>
        <v>79.835580885210533</v>
      </c>
    </row>
    <row r="129" spans="1:28" x14ac:dyDescent="0.25">
      <c r="A129" s="7" t="s">
        <v>218</v>
      </c>
      <c r="B129" s="27" t="s">
        <v>219</v>
      </c>
      <c r="C129" s="9">
        <v>133</v>
      </c>
      <c r="D129" s="10">
        <v>157</v>
      </c>
      <c r="E129" s="9">
        <v>16</v>
      </c>
      <c r="F129" s="8">
        <v>95</v>
      </c>
      <c r="G129" s="9">
        <v>148</v>
      </c>
      <c r="H129" s="8">
        <v>148</v>
      </c>
      <c r="I129" s="9">
        <v>115</v>
      </c>
      <c r="J129" s="11">
        <v>128</v>
      </c>
      <c r="K129" s="12">
        <v>114</v>
      </c>
      <c r="L129" s="11">
        <v>98</v>
      </c>
      <c r="M129" s="11">
        <v>141</v>
      </c>
      <c r="N129" s="7">
        <f t="shared" si="73"/>
        <v>10</v>
      </c>
      <c r="O129" s="13">
        <f t="shared" si="60"/>
        <v>116</v>
      </c>
      <c r="P129" s="11">
        <f t="shared" si="46"/>
        <v>128</v>
      </c>
      <c r="Q129" s="25">
        <f t="shared" si="74"/>
        <v>39.074288221284341</v>
      </c>
      <c r="R129" s="7">
        <f t="shared" si="45"/>
        <v>138</v>
      </c>
      <c r="S129" s="8">
        <f t="shared" si="61"/>
        <v>83.957219251336895</v>
      </c>
      <c r="T129" s="7">
        <f t="shared" ref="T129:T138" si="75">(E129/133)*100</f>
        <v>12.030075187969924</v>
      </c>
      <c r="U129" s="8">
        <f>(F129/151)*100</f>
        <v>62.913907284768214</v>
      </c>
      <c r="V129" s="7">
        <f t="shared" si="62"/>
        <v>84.571428571428569</v>
      </c>
      <c r="W129" s="8">
        <f t="shared" si="71"/>
        <v>91.358024691358025</v>
      </c>
      <c r="X129" s="7">
        <f t="shared" si="69"/>
        <v>79.861111111111114</v>
      </c>
      <c r="Y129" s="7">
        <f t="shared" si="72"/>
        <v>116.36363636363636</v>
      </c>
      <c r="Z129" s="7">
        <f>(K129/133)*100</f>
        <v>85.714285714285708</v>
      </c>
      <c r="AA129" s="7">
        <f>(L129/109)*100</f>
        <v>89.908256880733944</v>
      </c>
      <c r="AB129" s="14">
        <f t="shared" si="63"/>
        <v>78.51977167295874</v>
      </c>
    </row>
    <row r="130" spans="1:28" x14ac:dyDescent="0.25">
      <c r="A130" s="7" t="s">
        <v>160</v>
      </c>
      <c r="B130" s="27" t="s">
        <v>161</v>
      </c>
      <c r="C130" s="9">
        <v>145</v>
      </c>
      <c r="D130" s="10">
        <v>146</v>
      </c>
      <c r="E130" s="9">
        <v>140</v>
      </c>
      <c r="F130" s="8">
        <v>74</v>
      </c>
      <c r="G130" s="9">
        <v>161</v>
      </c>
      <c r="H130" s="8">
        <v>96</v>
      </c>
      <c r="I130" s="9">
        <v>110</v>
      </c>
      <c r="J130" s="11">
        <v>93</v>
      </c>
      <c r="K130" s="12">
        <v>121</v>
      </c>
      <c r="L130" s="11"/>
      <c r="M130" s="11">
        <v>119</v>
      </c>
      <c r="N130" s="7">
        <f t="shared" si="73"/>
        <v>9</v>
      </c>
      <c r="O130" s="13">
        <f t="shared" ref="O130:O161" si="76">IF(N130&gt;5,AVERAGE(D130:M130),"n/a")</f>
        <v>117.77777777777777</v>
      </c>
      <c r="P130" s="11">
        <f t="shared" si="46"/>
        <v>129</v>
      </c>
      <c r="Q130" s="25">
        <f t="shared" si="74"/>
        <v>26.321844657486288</v>
      </c>
      <c r="R130" s="7">
        <f t="shared" si="45"/>
        <v>75</v>
      </c>
      <c r="S130" s="8">
        <f t="shared" ref="S130:S152" si="77">(D130/187)*100</f>
        <v>78.074866310160431</v>
      </c>
      <c r="T130" s="7">
        <f t="shared" si="75"/>
        <v>105.26315789473684</v>
      </c>
      <c r="U130" s="8">
        <f>(F130/151)*100</f>
        <v>49.006622516556291</v>
      </c>
      <c r="V130" s="7">
        <f t="shared" ref="V130:V155" si="78">(G130/175)*100</f>
        <v>92</v>
      </c>
      <c r="W130" s="8">
        <f t="shared" si="71"/>
        <v>59.259259259259252</v>
      </c>
      <c r="X130" s="7">
        <f t="shared" si="69"/>
        <v>76.388888888888886</v>
      </c>
      <c r="Y130" s="7">
        <f t="shared" si="72"/>
        <v>84.545454545454547</v>
      </c>
      <c r="Z130" s="7">
        <f>(K130/133)*100</f>
        <v>90.977443609022558</v>
      </c>
      <c r="AA130" s="7"/>
      <c r="AB130" s="14">
        <f t="shared" ref="AB130:AB161" si="79">IF(N130&gt;5,AVERAGE(S130:AA130),"n/a")</f>
        <v>79.439461628009838</v>
      </c>
    </row>
    <row r="131" spans="1:28" x14ac:dyDescent="0.25">
      <c r="A131" s="7" t="s">
        <v>188</v>
      </c>
      <c r="B131" s="27" t="s">
        <v>189</v>
      </c>
      <c r="C131" s="9">
        <v>182</v>
      </c>
      <c r="D131" s="10">
        <v>161</v>
      </c>
      <c r="E131" s="7">
        <v>100</v>
      </c>
      <c r="F131" s="8"/>
      <c r="G131" s="9">
        <v>155</v>
      </c>
      <c r="H131" s="8">
        <v>38</v>
      </c>
      <c r="I131" s="9"/>
      <c r="J131" s="11">
        <v>124</v>
      </c>
      <c r="K131" s="12">
        <v>132</v>
      </c>
      <c r="L131" s="11">
        <v>97</v>
      </c>
      <c r="M131" s="11">
        <v>140</v>
      </c>
      <c r="N131" s="7">
        <f t="shared" si="73"/>
        <v>8</v>
      </c>
      <c r="O131" s="13">
        <f t="shared" si="76"/>
        <v>118.375</v>
      </c>
      <c r="P131" s="11">
        <f t="shared" si="46"/>
        <v>130</v>
      </c>
      <c r="Q131" s="25">
        <f t="shared" si="74"/>
        <v>37.245595377171782</v>
      </c>
      <c r="R131" s="7">
        <f t="shared" ref="R131:R151" si="80">RANK(Q131,$Q$2:$Q$151,1)</f>
        <v>130</v>
      </c>
      <c r="S131" s="8">
        <f t="shared" si="77"/>
        <v>86.096256684491976</v>
      </c>
      <c r="T131" s="7">
        <f t="shared" si="75"/>
        <v>75.187969924812023</v>
      </c>
      <c r="U131" s="8"/>
      <c r="V131" s="7">
        <f t="shared" si="78"/>
        <v>88.571428571428569</v>
      </c>
      <c r="W131" s="8">
        <f t="shared" si="71"/>
        <v>23.456790123456788</v>
      </c>
      <c r="X131" s="7"/>
      <c r="Y131" s="7">
        <f t="shared" si="72"/>
        <v>112.72727272727272</v>
      </c>
      <c r="Z131" s="7">
        <f>(K131/133)*100</f>
        <v>99.248120300751879</v>
      </c>
      <c r="AA131" s="7">
        <f>(L131/109)*100</f>
        <v>88.9908256880734</v>
      </c>
      <c r="AB131" s="14">
        <f t="shared" si="79"/>
        <v>82.039809145755356</v>
      </c>
    </row>
    <row r="132" spans="1:28" x14ac:dyDescent="0.25">
      <c r="A132" s="7" t="s">
        <v>204</v>
      </c>
      <c r="B132" s="27" t="s">
        <v>205</v>
      </c>
      <c r="C132" s="9">
        <v>186</v>
      </c>
      <c r="D132" s="10">
        <v>180</v>
      </c>
      <c r="E132" s="7">
        <v>79</v>
      </c>
      <c r="F132" s="8">
        <v>88</v>
      </c>
      <c r="G132" s="9">
        <v>153</v>
      </c>
      <c r="H132" s="8">
        <v>86</v>
      </c>
      <c r="I132" s="9">
        <v>133</v>
      </c>
      <c r="J132" s="11">
        <v>122</v>
      </c>
      <c r="K132" s="12">
        <v>130</v>
      </c>
      <c r="L132" s="11">
        <v>85</v>
      </c>
      <c r="M132" s="11">
        <v>133</v>
      </c>
      <c r="N132" s="7">
        <f t="shared" si="73"/>
        <v>10</v>
      </c>
      <c r="O132" s="13">
        <f t="shared" si="76"/>
        <v>118.9</v>
      </c>
      <c r="P132" s="11">
        <f t="shared" ref="P132:P151" si="81">RANK(O132,$O$2:$O$151,1)</f>
        <v>131</v>
      </c>
      <c r="Q132" s="25">
        <f t="shared" si="74"/>
        <v>31.945109171827852</v>
      </c>
      <c r="R132" s="7">
        <f t="shared" si="80"/>
        <v>110</v>
      </c>
      <c r="S132" s="8">
        <f t="shared" si="77"/>
        <v>96.256684491978604</v>
      </c>
      <c r="T132" s="7">
        <f t="shared" si="75"/>
        <v>59.398496240601503</v>
      </c>
      <c r="U132" s="8">
        <f t="shared" ref="U132:U141" si="82">(F132/151)*100</f>
        <v>58.278145695364238</v>
      </c>
      <c r="V132" s="7">
        <f t="shared" si="78"/>
        <v>87.428571428571431</v>
      </c>
      <c r="W132" s="8">
        <f t="shared" si="71"/>
        <v>53.086419753086425</v>
      </c>
      <c r="X132" s="7">
        <f t="shared" ref="X132:X138" si="83">(I132/144)*100</f>
        <v>92.361111111111114</v>
      </c>
      <c r="Y132" s="7">
        <f t="shared" si="72"/>
        <v>110.90909090909091</v>
      </c>
      <c r="Z132" s="7">
        <f>(K132/133)*100</f>
        <v>97.744360902255636</v>
      </c>
      <c r="AA132" s="7">
        <f>(L132/109)*100</f>
        <v>77.981651376146786</v>
      </c>
      <c r="AB132" s="14">
        <f t="shared" si="79"/>
        <v>81.493836878689621</v>
      </c>
    </row>
    <row r="133" spans="1:28" x14ac:dyDescent="0.25">
      <c r="A133" s="7" t="s">
        <v>324</v>
      </c>
      <c r="B133" s="27" t="s">
        <v>325</v>
      </c>
      <c r="C133" s="17">
        <v>165</v>
      </c>
      <c r="D133" s="10">
        <v>156</v>
      </c>
      <c r="E133" s="9">
        <v>76</v>
      </c>
      <c r="F133" s="8">
        <v>99</v>
      </c>
      <c r="G133" s="7">
        <v>157</v>
      </c>
      <c r="H133" s="8">
        <v>124</v>
      </c>
      <c r="I133" s="9">
        <v>128</v>
      </c>
      <c r="J133" s="11">
        <v>118</v>
      </c>
      <c r="K133" s="12">
        <v>127</v>
      </c>
      <c r="L133" s="11">
        <v>103</v>
      </c>
      <c r="M133" s="11">
        <v>109</v>
      </c>
      <c r="N133" s="7">
        <f t="shared" si="73"/>
        <v>10</v>
      </c>
      <c r="O133" s="13">
        <f t="shared" si="76"/>
        <v>119.7</v>
      </c>
      <c r="P133" s="11">
        <f t="shared" si="81"/>
        <v>132</v>
      </c>
      <c r="Q133" s="25">
        <f t="shared" si="74"/>
        <v>23.630700370492619</v>
      </c>
      <c r="R133" s="7">
        <f t="shared" si="80"/>
        <v>63</v>
      </c>
      <c r="S133" s="8">
        <f t="shared" si="77"/>
        <v>83.422459893048128</v>
      </c>
      <c r="T133" s="7">
        <f t="shared" si="75"/>
        <v>57.142857142857139</v>
      </c>
      <c r="U133" s="8">
        <f t="shared" si="82"/>
        <v>65.562913907284766</v>
      </c>
      <c r="V133" s="7">
        <f t="shared" si="78"/>
        <v>89.714285714285708</v>
      </c>
      <c r="W133" s="8">
        <f t="shared" si="71"/>
        <v>76.543209876543202</v>
      </c>
      <c r="X133" s="7">
        <f t="shared" si="83"/>
        <v>88.888888888888886</v>
      </c>
      <c r="Y133" s="7">
        <f t="shared" si="72"/>
        <v>107.27272727272728</v>
      </c>
      <c r="Z133" s="7"/>
      <c r="AA133" s="7">
        <f>(L133/109)*100</f>
        <v>94.495412844036693</v>
      </c>
      <c r="AB133" s="14">
        <f t="shared" si="79"/>
        <v>82.880344442458963</v>
      </c>
    </row>
    <row r="134" spans="1:28" x14ac:dyDescent="0.25">
      <c r="A134" s="7" t="s">
        <v>97</v>
      </c>
      <c r="B134" s="27" t="s">
        <v>98</v>
      </c>
      <c r="C134" s="9">
        <v>168</v>
      </c>
      <c r="D134" s="10">
        <v>173</v>
      </c>
      <c r="E134" s="9">
        <v>98</v>
      </c>
      <c r="F134" s="8">
        <v>66</v>
      </c>
      <c r="G134" s="9">
        <v>107</v>
      </c>
      <c r="H134" s="8">
        <v>139</v>
      </c>
      <c r="I134" s="9">
        <v>122</v>
      </c>
      <c r="J134" s="11">
        <v>134</v>
      </c>
      <c r="K134" s="12">
        <v>134</v>
      </c>
      <c r="L134" s="11">
        <v>102</v>
      </c>
      <c r="M134" s="11">
        <v>125</v>
      </c>
      <c r="N134" s="7">
        <f t="shared" si="73"/>
        <v>10</v>
      </c>
      <c r="O134" s="13">
        <f t="shared" si="76"/>
        <v>120</v>
      </c>
      <c r="P134" s="11">
        <f t="shared" si="81"/>
        <v>133</v>
      </c>
      <c r="Q134" s="25">
        <f t="shared" si="74"/>
        <v>27.356900409220341</v>
      </c>
      <c r="R134" s="7">
        <f t="shared" si="80"/>
        <v>82</v>
      </c>
      <c r="S134" s="8">
        <f t="shared" si="77"/>
        <v>92.513368983957221</v>
      </c>
      <c r="T134" s="7">
        <f t="shared" si="75"/>
        <v>73.68421052631578</v>
      </c>
      <c r="U134" s="8">
        <f t="shared" si="82"/>
        <v>43.70860927152318</v>
      </c>
      <c r="V134" s="7">
        <f t="shared" si="78"/>
        <v>61.142857142857146</v>
      </c>
      <c r="W134" s="8">
        <f t="shared" si="71"/>
        <v>85.802469135802468</v>
      </c>
      <c r="X134" s="7">
        <f t="shared" si="83"/>
        <v>84.722222222222214</v>
      </c>
      <c r="Y134" s="7">
        <f t="shared" si="72"/>
        <v>121.81818181818183</v>
      </c>
      <c r="Z134" s="7">
        <f>(K134/133)*100</f>
        <v>100.75187969924812</v>
      </c>
      <c r="AA134" s="7">
        <f>(L134/109)*100</f>
        <v>93.577981651376149</v>
      </c>
      <c r="AB134" s="14">
        <f t="shared" si="79"/>
        <v>84.191308939053798</v>
      </c>
    </row>
    <row r="135" spans="1:28" x14ac:dyDescent="0.25">
      <c r="A135" s="7" t="s">
        <v>60</v>
      </c>
      <c r="B135" s="27" t="s">
        <v>61</v>
      </c>
      <c r="C135" s="9">
        <v>151</v>
      </c>
      <c r="D135" s="10">
        <v>151</v>
      </c>
      <c r="E135" s="9">
        <v>63</v>
      </c>
      <c r="F135" s="8">
        <v>124</v>
      </c>
      <c r="G135" s="7">
        <v>153</v>
      </c>
      <c r="H135" s="8">
        <v>133</v>
      </c>
      <c r="I135" s="15">
        <v>121</v>
      </c>
      <c r="J135" s="11"/>
      <c r="K135" s="12">
        <v>126</v>
      </c>
      <c r="L135" s="11"/>
      <c r="M135" s="11">
        <v>112</v>
      </c>
      <c r="N135" s="7">
        <f t="shared" si="73"/>
        <v>8</v>
      </c>
      <c r="O135" s="13">
        <f t="shared" si="76"/>
        <v>122.875</v>
      </c>
      <c r="P135" s="11">
        <f t="shared" si="81"/>
        <v>134</v>
      </c>
      <c r="Q135" s="25">
        <f t="shared" si="74"/>
        <v>26.26517418560174</v>
      </c>
      <c r="R135" s="7">
        <f t="shared" si="80"/>
        <v>74</v>
      </c>
      <c r="S135" s="8">
        <f t="shared" si="77"/>
        <v>80.748663101604279</v>
      </c>
      <c r="T135" s="7">
        <f t="shared" si="75"/>
        <v>47.368421052631575</v>
      </c>
      <c r="U135" s="8">
        <f t="shared" si="82"/>
        <v>82.119205298013242</v>
      </c>
      <c r="V135" s="7">
        <f t="shared" si="78"/>
        <v>87.428571428571431</v>
      </c>
      <c r="W135" s="8">
        <f t="shared" si="71"/>
        <v>82.098765432098759</v>
      </c>
      <c r="X135" s="7">
        <f t="shared" si="83"/>
        <v>84.027777777777786</v>
      </c>
      <c r="Y135" s="7"/>
      <c r="Z135" s="7">
        <f>(K135/133)*100</f>
        <v>94.73684210526315</v>
      </c>
      <c r="AA135" s="7"/>
      <c r="AB135" s="14">
        <f t="shared" si="79"/>
        <v>79.789749456565758</v>
      </c>
    </row>
    <row r="136" spans="1:28" x14ac:dyDescent="0.25">
      <c r="A136" s="7" t="s">
        <v>58</v>
      </c>
      <c r="B136" s="29" t="s">
        <v>59</v>
      </c>
      <c r="C136" s="9">
        <v>147</v>
      </c>
      <c r="D136" s="10">
        <v>170</v>
      </c>
      <c r="E136" s="9">
        <v>111</v>
      </c>
      <c r="F136" s="8">
        <v>135</v>
      </c>
      <c r="G136" s="7">
        <v>103</v>
      </c>
      <c r="H136" s="8">
        <v>110</v>
      </c>
      <c r="I136" s="15">
        <v>114</v>
      </c>
      <c r="J136" s="11">
        <v>121</v>
      </c>
      <c r="K136" s="12">
        <v>122</v>
      </c>
      <c r="L136" s="11"/>
      <c r="M136" s="11">
        <v>124</v>
      </c>
      <c r="N136" s="7">
        <f t="shared" si="73"/>
        <v>9</v>
      </c>
      <c r="O136" s="13">
        <f t="shared" si="76"/>
        <v>123.33333333333333</v>
      </c>
      <c r="P136" s="11">
        <f t="shared" si="81"/>
        <v>135</v>
      </c>
      <c r="Q136" s="25">
        <f t="shared" si="74"/>
        <v>18.714225130157601</v>
      </c>
      <c r="R136" s="7">
        <f t="shared" si="80"/>
        <v>36</v>
      </c>
      <c r="S136" s="8">
        <f t="shared" si="77"/>
        <v>90.909090909090907</v>
      </c>
      <c r="T136" s="7">
        <f t="shared" si="75"/>
        <v>83.458646616541358</v>
      </c>
      <c r="U136" s="8">
        <f t="shared" si="82"/>
        <v>89.403973509933778</v>
      </c>
      <c r="V136" s="7">
        <f t="shared" si="78"/>
        <v>58.857142857142854</v>
      </c>
      <c r="W136" s="8">
        <f t="shared" si="71"/>
        <v>67.901234567901241</v>
      </c>
      <c r="X136" s="7">
        <f t="shared" si="83"/>
        <v>79.166666666666657</v>
      </c>
      <c r="Y136" s="7">
        <f t="shared" ref="Y136:Y151" si="84">(J136/110)*100</f>
        <v>110.00000000000001</v>
      </c>
      <c r="Z136" s="7"/>
      <c r="AA136" s="7"/>
      <c r="AB136" s="14">
        <f t="shared" si="79"/>
        <v>82.813822161039539</v>
      </c>
    </row>
    <row r="137" spans="1:28" x14ac:dyDescent="0.25">
      <c r="A137" s="7" t="s">
        <v>194</v>
      </c>
      <c r="B137" s="27" t="s">
        <v>195</v>
      </c>
      <c r="C137" s="9">
        <v>167</v>
      </c>
      <c r="D137" s="10">
        <v>182</v>
      </c>
      <c r="E137" s="9">
        <v>93</v>
      </c>
      <c r="F137" s="8"/>
      <c r="G137" s="9">
        <v>122</v>
      </c>
      <c r="H137" s="8">
        <v>144</v>
      </c>
      <c r="I137" s="9">
        <v>125</v>
      </c>
      <c r="J137" s="11">
        <v>133</v>
      </c>
      <c r="K137" s="12">
        <v>128</v>
      </c>
      <c r="L137" s="11">
        <v>62</v>
      </c>
      <c r="M137" s="11">
        <v>135</v>
      </c>
      <c r="N137" s="7">
        <f t="shared" si="73"/>
        <v>9</v>
      </c>
      <c r="O137" s="13">
        <f t="shared" si="76"/>
        <v>124.88888888888889</v>
      </c>
      <c r="P137" s="11">
        <f t="shared" si="81"/>
        <v>136</v>
      </c>
      <c r="Q137" s="25">
        <f t="shared" si="74"/>
        <v>31.242579365860603</v>
      </c>
      <c r="R137" s="7">
        <f t="shared" si="80"/>
        <v>106</v>
      </c>
      <c r="S137" s="8">
        <f t="shared" si="77"/>
        <v>97.326203208556151</v>
      </c>
      <c r="T137" s="7">
        <f t="shared" si="75"/>
        <v>69.924812030075188</v>
      </c>
      <c r="U137" s="8">
        <f t="shared" si="82"/>
        <v>0</v>
      </c>
      <c r="V137" s="7">
        <f t="shared" si="78"/>
        <v>69.714285714285722</v>
      </c>
      <c r="W137" s="8">
        <f t="shared" si="71"/>
        <v>88.888888888888886</v>
      </c>
      <c r="X137" s="7">
        <f t="shared" si="83"/>
        <v>86.805555555555557</v>
      </c>
      <c r="Y137" s="7">
        <f t="shared" si="84"/>
        <v>120.90909090909091</v>
      </c>
      <c r="Z137" s="7">
        <f t="shared" ref="Z137:Z151" si="85">(K137/133)*100</f>
        <v>96.240601503759393</v>
      </c>
      <c r="AA137" s="7">
        <f>(L137/109)*100</f>
        <v>56.88073394495413</v>
      </c>
      <c r="AB137" s="14">
        <f t="shared" si="79"/>
        <v>76.298907972796215</v>
      </c>
    </row>
    <row r="138" spans="1:28" x14ac:dyDescent="0.25">
      <c r="A138" s="7" t="s">
        <v>111</v>
      </c>
      <c r="B138" s="27" t="s">
        <v>112</v>
      </c>
      <c r="C138" s="9">
        <v>171</v>
      </c>
      <c r="D138" s="10">
        <v>175</v>
      </c>
      <c r="E138" s="9">
        <v>70</v>
      </c>
      <c r="F138" s="8">
        <v>129</v>
      </c>
      <c r="G138" s="9">
        <v>148</v>
      </c>
      <c r="H138" s="8">
        <v>96</v>
      </c>
      <c r="I138" s="9">
        <v>126</v>
      </c>
      <c r="J138" s="11">
        <v>138</v>
      </c>
      <c r="K138" s="12">
        <v>136</v>
      </c>
      <c r="L138" s="11">
        <v>104</v>
      </c>
      <c r="M138" s="11">
        <v>142</v>
      </c>
      <c r="N138" s="7">
        <f t="shared" si="73"/>
        <v>10</v>
      </c>
      <c r="O138" s="13">
        <f t="shared" si="76"/>
        <v>126.4</v>
      </c>
      <c r="P138" s="11">
        <f t="shared" si="81"/>
        <v>137</v>
      </c>
      <c r="Q138" s="25">
        <f t="shared" si="74"/>
        <v>28.128988606062606</v>
      </c>
      <c r="R138" s="7">
        <f t="shared" si="80"/>
        <v>88</v>
      </c>
      <c r="S138" s="8">
        <f t="shared" si="77"/>
        <v>93.582887700534755</v>
      </c>
      <c r="T138" s="7">
        <f t="shared" si="75"/>
        <v>52.631578947368418</v>
      </c>
      <c r="U138" s="8">
        <f t="shared" si="82"/>
        <v>85.430463576158942</v>
      </c>
      <c r="V138" s="7">
        <f t="shared" si="78"/>
        <v>84.571428571428569</v>
      </c>
      <c r="W138" s="8">
        <f t="shared" si="71"/>
        <v>59.259259259259252</v>
      </c>
      <c r="X138" s="7">
        <f t="shared" si="83"/>
        <v>87.5</v>
      </c>
      <c r="Y138" s="7">
        <f t="shared" si="84"/>
        <v>125.45454545454547</v>
      </c>
      <c r="Z138" s="7">
        <f t="shared" si="85"/>
        <v>102.25563909774435</v>
      </c>
      <c r="AA138" s="7">
        <f>(L138/109)*100</f>
        <v>95.412844036697251</v>
      </c>
      <c r="AB138" s="14">
        <f t="shared" si="79"/>
        <v>87.344294071526349</v>
      </c>
    </row>
    <row r="139" spans="1:28" x14ac:dyDescent="0.25">
      <c r="A139" s="7" t="s">
        <v>283</v>
      </c>
      <c r="B139" s="27" t="s">
        <v>284</v>
      </c>
      <c r="C139" s="9">
        <v>178</v>
      </c>
      <c r="D139" s="10">
        <v>165</v>
      </c>
      <c r="E139" s="7"/>
      <c r="F139" s="8">
        <v>138</v>
      </c>
      <c r="G139" s="7">
        <v>117</v>
      </c>
      <c r="H139" s="8">
        <v>98</v>
      </c>
      <c r="I139" s="7"/>
      <c r="J139" s="11">
        <v>126</v>
      </c>
      <c r="K139" s="12">
        <v>119</v>
      </c>
      <c r="L139" s="11"/>
      <c r="M139" s="11">
        <v>129</v>
      </c>
      <c r="N139" s="7">
        <f t="shared" si="73"/>
        <v>7</v>
      </c>
      <c r="O139" s="13">
        <f t="shared" si="76"/>
        <v>127.42857142857143</v>
      </c>
      <c r="P139" s="11">
        <f t="shared" si="81"/>
        <v>138</v>
      </c>
      <c r="Q139" s="25">
        <f t="shared" si="74"/>
        <v>19.174813412071448</v>
      </c>
      <c r="R139" s="7">
        <f t="shared" si="80"/>
        <v>38</v>
      </c>
      <c r="S139" s="8">
        <f t="shared" si="77"/>
        <v>88.235294117647058</v>
      </c>
      <c r="T139" s="7"/>
      <c r="U139" s="8">
        <f t="shared" si="82"/>
        <v>91.390728476821195</v>
      </c>
      <c r="V139" s="7">
        <f t="shared" si="78"/>
        <v>66.857142857142861</v>
      </c>
      <c r="W139" s="8">
        <f t="shared" si="71"/>
        <v>60.493827160493829</v>
      </c>
      <c r="X139" s="7"/>
      <c r="Y139" s="7">
        <f t="shared" si="84"/>
        <v>114.54545454545455</v>
      </c>
      <c r="Z139" s="7">
        <f t="shared" si="85"/>
        <v>89.473684210526315</v>
      </c>
      <c r="AA139" s="7"/>
      <c r="AB139" s="7">
        <f t="shared" si="79"/>
        <v>85.166021894680966</v>
      </c>
    </row>
    <row r="140" spans="1:28" x14ac:dyDescent="0.25">
      <c r="A140" s="7" t="s">
        <v>81</v>
      </c>
      <c r="B140" s="27" t="s">
        <v>82</v>
      </c>
      <c r="C140" s="9">
        <v>153</v>
      </c>
      <c r="D140" s="10">
        <v>172</v>
      </c>
      <c r="E140" s="7"/>
      <c r="F140" s="8">
        <v>127</v>
      </c>
      <c r="G140" s="7">
        <v>122</v>
      </c>
      <c r="H140" s="8">
        <v>115</v>
      </c>
      <c r="I140" s="7"/>
      <c r="J140" s="11">
        <v>110</v>
      </c>
      <c r="K140" s="12">
        <v>124</v>
      </c>
      <c r="L140" s="11"/>
      <c r="M140" s="11"/>
      <c r="N140" s="7">
        <f t="shared" si="73"/>
        <v>6</v>
      </c>
      <c r="O140" s="13">
        <f t="shared" si="76"/>
        <v>128.33333333333334</v>
      </c>
      <c r="P140" s="11">
        <f t="shared" si="81"/>
        <v>139</v>
      </c>
      <c r="Q140" s="25">
        <f t="shared" si="74"/>
        <v>20.336065390226192</v>
      </c>
      <c r="R140" s="7">
        <f t="shared" si="80"/>
        <v>46</v>
      </c>
      <c r="S140" s="8">
        <f t="shared" si="77"/>
        <v>91.978609625668454</v>
      </c>
      <c r="T140" s="7"/>
      <c r="U140" s="8">
        <f t="shared" si="82"/>
        <v>84.105960264900659</v>
      </c>
      <c r="V140" s="7">
        <f t="shared" si="78"/>
        <v>69.714285714285722</v>
      </c>
      <c r="W140" s="8">
        <f t="shared" si="71"/>
        <v>70.987654320987659</v>
      </c>
      <c r="X140" s="7"/>
      <c r="Y140" s="7">
        <f t="shared" si="84"/>
        <v>100</v>
      </c>
      <c r="Z140" s="7">
        <f t="shared" si="85"/>
        <v>93.233082706766908</v>
      </c>
      <c r="AA140" s="7"/>
      <c r="AB140" s="7">
        <f t="shared" si="79"/>
        <v>85.003265438768224</v>
      </c>
    </row>
    <row r="141" spans="1:28" x14ac:dyDescent="0.25">
      <c r="A141" s="7" t="s">
        <v>64</v>
      </c>
      <c r="B141" s="29" t="s">
        <v>65</v>
      </c>
      <c r="C141" s="9">
        <v>131</v>
      </c>
      <c r="D141" s="10">
        <v>137</v>
      </c>
      <c r="E141" s="9">
        <v>115</v>
      </c>
      <c r="F141" s="8">
        <v>115</v>
      </c>
      <c r="G141" s="7">
        <v>161</v>
      </c>
      <c r="H141" s="8">
        <v>126</v>
      </c>
      <c r="I141" s="7">
        <v>135</v>
      </c>
      <c r="J141" s="11">
        <v>135</v>
      </c>
      <c r="K141" s="12">
        <v>125</v>
      </c>
      <c r="L141" s="11"/>
      <c r="M141" s="11">
        <v>111</v>
      </c>
      <c r="N141" s="7">
        <f t="shared" si="73"/>
        <v>9</v>
      </c>
      <c r="O141" s="13">
        <f t="shared" si="76"/>
        <v>128.88888888888889</v>
      </c>
      <c r="P141" s="11">
        <f t="shared" si="81"/>
        <v>140</v>
      </c>
      <c r="Q141" s="25">
        <f t="shared" si="74"/>
        <v>14.533061499326626</v>
      </c>
      <c r="R141" s="7">
        <f t="shared" si="80"/>
        <v>24</v>
      </c>
      <c r="S141" s="8">
        <f t="shared" si="77"/>
        <v>73.262032085561501</v>
      </c>
      <c r="T141" s="7">
        <f>(E141/133)*100</f>
        <v>86.46616541353383</v>
      </c>
      <c r="U141" s="8">
        <f t="shared" si="82"/>
        <v>76.158940397350989</v>
      </c>
      <c r="V141" s="7">
        <f t="shared" si="78"/>
        <v>92</v>
      </c>
      <c r="W141" s="8">
        <f t="shared" si="71"/>
        <v>77.777777777777786</v>
      </c>
      <c r="X141" s="7">
        <f>(I141/144)*100</f>
        <v>93.75</v>
      </c>
      <c r="Y141" s="7">
        <f t="shared" si="84"/>
        <v>122.72727272727273</v>
      </c>
      <c r="Z141" s="7">
        <f t="shared" si="85"/>
        <v>93.984962406015043</v>
      </c>
      <c r="AA141" s="7"/>
      <c r="AB141" s="14">
        <f t="shared" si="79"/>
        <v>89.51589385093898</v>
      </c>
    </row>
    <row r="142" spans="1:28" x14ac:dyDescent="0.25">
      <c r="A142" s="7" t="s">
        <v>4</v>
      </c>
      <c r="B142" s="27" t="s">
        <v>5</v>
      </c>
      <c r="C142" s="7">
        <v>130</v>
      </c>
      <c r="D142" s="10">
        <v>147</v>
      </c>
      <c r="E142" s="7"/>
      <c r="F142" s="8"/>
      <c r="G142" s="7">
        <v>167</v>
      </c>
      <c r="H142" s="8">
        <v>83</v>
      </c>
      <c r="I142" s="15">
        <v>137</v>
      </c>
      <c r="J142" s="11">
        <v>141</v>
      </c>
      <c r="K142" s="12">
        <v>135</v>
      </c>
      <c r="L142" s="11">
        <v>101</v>
      </c>
      <c r="M142" s="11">
        <v>121</v>
      </c>
      <c r="N142" s="7">
        <f t="shared" si="73"/>
        <v>8</v>
      </c>
      <c r="O142" s="13">
        <f t="shared" si="76"/>
        <v>129</v>
      </c>
      <c r="P142" s="11">
        <f t="shared" si="81"/>
        <v>141</v>
      </c>
      <c r="Q142" s="25">
        <f t="shared" si="74"/>
        <v>24.939927826679853</v>
      </c>
      <c r="R142" s="7">
        <f t="shared" si="80"/>
        <v>71</v>
      </c>
      <c r="S142" s="8">
        <f t="shared" si="77"/>
        <v>78.609625668449198</v>
      </c>
      <c r="T142" s="7"/>
      <c r="U142" s="8"/>
      <c r="V142" s="7">
        <f t="shared" si="78"/>
        <v>95.428571428571431</v>
      </c>
      <c r="W142" s="8">
        <f t="shared" si="71"/>
        <v>51.23456790123457</v>
      </c>
      <c r="X142" s="7">
        <f>(I142/144)*100</f>
        <v>95.138888888888886</v>
      </c>
      <c r="Y142" s="7">
        <f t="shared" si="84"/>
        <v>128.18181818181819</v>
      </c>
      <c r="Z142" s="7">
        <f t="shared" si="85"/>
        <v>101.50375939849626</v>
      </c>
      <c r="AA142" s="7">
        <f>(L142/109)*100</f>
        <v>92.660550458715591</v>
      </c>
      <c r="AB142" s="14">
        <f t="shared" si="79"/>
        <v>91.822540275167739</v>
      </c>
    </row>
    <row r="143" spans="1:28" x14ac:dyDescent="0.25">
      <c r="A143" s="7" t="s">
        <v>216</v>
      </c>
      <c r="B143" s="27" t="s">
        <v>217</v>
      </c>
      <c r="C143" s="9">
        <v>189</v>
      </c>
      <c r="D143" s="10">
        <v>189</v>
      </c>
      <c r="E143" s="9">
        <v>71</v>
      </c>
      <c r="F143" s="8">
        <v>122</v>
      </c>
      <c r="G143" s="9">
        <v>112</v>
      </c>
      <c r="H143" s="8">
        <v>128</v>
      </c>
      <c r="I143" s="7"/>
      <c r="J143" s="11">
        <v>139</v>
      </c>
      <c r="K143" s="12">
        <v>141</v>
      </c>
      <c r="L143" s="11"/>
      <c r="M143" s="11">
        <v>146</v>
      </c>
      <c r="N143" s="7">
        <f t="shared" si="73"/>
        <v>8</v>
      </c>
      <c r="O143" s="13">
        <f t="shared" si="76"/>
        <v>131</v>
      </c>
      <c r="P143" s="11">
        <f t="shared" si="81"/>
        <v>142</v>
      </c>
      <c r="Q143" s="25">
        <f t="shared" si="74"/>
        <v>31.232995373482833</v>
      </c>
      <c r="R143" s="7">
        <f t="shared" si="80"/>
        <v>105</v>
      </c>
      <c r="S143" s="8">
        <f t="shared" si="77"/>
        <v>101.06951871657755</v>
      </c>
      <c r="T143" s="7">
        <f>(E143/133)*100</f>
        <v>53.383458646616546</v>
      </c>
      <c r="U143" s="8">
        <f>(F143/151)*100</f>
        <v>80.794701986754973</v>
      </c>
      <c r="V143" s="7">
        <f t="shared" si="78"/>
        <v>64</v>
      </c>
      <c r="W143" s="8">
        <f t="shared" si="71"/>
        <v>79.012345679012341</v>
      </c>
      <c r="X143" s="7"/>
      <c r="Y143" s="7">
        <f t="shared" si="84"/>
        <v>126.36363636363637</v>
      </c>
      <c r="Z143" s="7">
        <f t="shared" si="85"/>
        <v>106.01503759398496</v>
      </c>
      <c r="AA143" s="7"/>
      <c r="AB143" s="14">
        <f t="shared" si="79"/>
        <v>87.234099855226106</v>
      </c>
    </row>
    <row r="144" spans="1:28" x14ac:dyDescent="0.25">
      <c r="A144" s="7" t="s">
        <v>206</v>
      </c>
      <c r="B144" s="27" t="s">
        <v>207</v>
      </c>
      <c r="C144" s="9">
        <v>143</v>
      </c>
      <c r="D144" s="10">
        <v>159</v>
      </c>
      <c r="E144" s="9">
        <v>133</v>
      </c>
      <c r="F144" s="8">
        <v>117</v>
      </c>
      <c r="G144" s="9">
        <v>143</v>
      </c>
      <c r="H144" s="8">
        <v>127</v>
      </c>
      <c r="I144" s="9">
        <v>131</v>
      </c>
      <c r="J144" s="11">
        <v>144</v>
      </c>
      <c r="K144" s="12">
        <v>133</v>
      </c>
      <c r="L144" s="11"/>
      <c r="M144" s="11">
        <v>132</v>
      </c>
      <c r="N144" s="7">
        <f t="shared" si="73"/>
        <v>9</v>
      </c>
      <c r="O144" s="13">
        <f t="shared" si="76"/>
        <v>135.44444444444446</v>
      </c>
      <c r="P144" s="11">
        <f t="shared" si="81"/>
        <v>143</v>
      </c>
      <c r="Q144" s="25">
        <f t="shared" si="74"/>
        <v>11.255725566336952</v>
      </c>
      <c r="R144" s="7">
        <f t="shared" si="80"/>
        <v>13</v>
      </c>
      <c r="S144" s="8">
        <f t="shared" si="77"/>
        <v>85.026737967914428</v>
      </c>
      <c r="T144" s="7">
        <f>(E144/133)*100</f>
        <v>100</v>
      </c>
      <c r="U144" s="8">
        <f>(F144/151)*100</f>
        <v>77.483443708609272</v>
      </c>
      <c r="V144" s="7">
        <f t="shared" si="78"/>
        <v>81.714285714285722</v>
      </c>
      <c r="W144" s="8">
        <f t="shared" si="71"/>
        <v>78.395061728395063</v>
      </c>
      <c r="X144" s="7">
        <f>(I144/144)*100</f>
        <v>90.972222222222214</v>
      </c>
      <c r="Y144" s="7">
        <f t="shared" si="84"/>
        <v>130.90909090909091</v>
      </c>
      <c r="Z144" s="7">
        <f t="shared" si="85"/>
        <v>100</v>
      </c>
      <c r="AA144" s="7"/>
      <c r="AB144" s="14">
        <f t="shared" si="79"/>
        <v>93.062605281314688</v>
      </c>
    </row>
    <row r="145" spans="1:28" x14ac:dyDescent="0.25">
      <c r="A145" s="7" t="s">
        <v>62</v>
      </c>
      <c r="B145" s="28" t="s">
        <v>63</v>
      </c>
      <c r="C145" s="9">
        <v>190</v>
      </c>
      <c r="D145" s="10">
        <v>176</v>
      </c>
      <c r="E145" s="9">
        <v>58</v>
      </c>
      <c r="F145" s="8"/>
      <c r="G145" s="7">
        <v>161</v>
      </c>
      <c r="H145" s="8">
        <v>156</v>
      </c>
      <c r="I145" s="7"/>
      <c r="J145" s="11">
        <v>143</v>
      </c>
      <c r="K145" s="12">
        <v>142</v>
      </c>
      <c r="L145" s="11">
        <v>109</v>
      </c>
      <c r="M145" s="11">
        <v>147</v>
      </c>
      <c r="N145" s="7">
        <f t="shared" si="73"/>
        <v>8</v>
      </c>
      <c r="O145" s="13">
        <f t="shared" si="76"/>
        <v>136.5</v>
      </c>
      <c r="P145" s="11">
        <f t="shared" si="81"/>
        <v>144</v>
      </c>
      <c r="Q145" s="25">
        <f t="shared" si="74"/>
        <v>34.716710673679898</v>
      </c>
      <c r="R145" s="7">
        <f t="shared" si="80"/>
        <v>122</v>
      </c>
      <c r="S145" s="8">
        <f t="shared" si="77"/>
        <v>94.117647058823522</v>
      </c>
      <c r="T145" s="7">
        <f>(E145/133)*100</f>
        <v>43.609022556390975</v>
      </c>
      <c r="U145" s="8"/>
      <c r="V145" s="7">
        <f t="shared" si="78"/>
        <v>92</v>
      </c>
      <c r="W145" s="8">
        <f t="shared" si="71"/>
        <v>96.296296296296291</v>
      </c>
      <c r="X145" s="7"/>
      <c r="Y145" s="7">
        <f t="shared" si="84"/>
        <v>130</v>
      </c>
      <c r="Z145" s="7">
        <f t="shared" si="85"/>
        <v>106.76691729323309</v>
      </c>
      <c r="AA145" s="7">
        <f>(L145/109)*100</f>
        <v>100</v>
      </c>
      <c r="AB145" s="14">
        <f t="shared" si="79"/>
        <v>94.684269029249123</v>
      </c>
    </row>
    <row r="146" spans="1:28" x14ac:dyDescent="0.25">
      <c r="A146" s="7" t="s">
        <v>20</v>
      </c>
      <c r="B146" s="27" t="s">
        <v>21</v>
      </c>
      <c r="C146" s="9">
        <v>191</v>
      </c>
      <c r="D146" s="10">
        <v>185</v>
      </c>
      <c r="E146" s="7"/>
      <c r="F146" s="8">
        <v>131</v>
      </c>
      <c r="G146" s="7">
        <v>157</v>
      </c>
      <c r="H146" s="8">
        <v>134</v>
      </c>
      <c r="I146" s="15">
        <v>136</v>
      </c>
      <c r="J146" s="11">
        <v>140</v>
      </c>
      <c r="K146" s="12">
        <v>139</v>
      </c>
      <c r="L146" s="11">
        <v>106</v>
      </c>
      <c r="M146" s="11">
        <v>128</v>
      </c>
      <c r="N146" s="7">
        <f t="shared" si="73"/>
        <v>9</v>
      </c>
      <c r="O146" s="13">
        <f t="shared" si="76"/>
        <v>139.55555555555554</v>
      </c>
      <c r="P146" s="11">
        <f t="shared" si="81"/>
        <v>145</v>
      </c>
      <c r="Q146" s="25">
        <f t="shared" si="74"/>
        <v>20.402130123598539</v>
      </c>
      <c r="R146" s="7">
        <f t="shared" si="80"/>
        <v>47</v>
      </c>
      <c r="S146" s="8">
        <f t="shared" si="77"/>
        <v>98.930481283422452</v>
      </c>
      <c r="T146" s="7"/>
      <c r="U146" s="8">
        <f>(F146/151)*100</f>
        <v>86.754966887417211</v>
      </c>
      <c r="V146" s="7">
        <f t="shared" si="78"/>
        <v>89.714285714285708</v>
      </c>
      <c r="W146" s="8">
        <f t="shared" si="71"/>
        <v>82.716049382716051</v>
      </c>
      <c r="X146" s="7">
        <f>(I146/144)*100</f>
        <v>94.444444444444443</v>
      </c>
      <c r="Y146" s="7">
        <f t="shared" si="84"/>
        <v>127.27272727272727</v>
      </c>
      <c r="Z146" s="7">
        <f t="shared" si="85"/>
        <v>104.51127819548873</v>
      </c>
      <c r="AA146" s="7">
        <f>(L146/109)*100</f>
        <v>97.247706422018354</v>
      </c>
      <c r="AB146" s="14">
        <f t="shared" si="79"/>
        <v>97.698992450315046</v>
      </c>
    </row>
    <row r="147" spans="1:28" x14ac:dyDescent="0.25">
      <c r="A147" s="7" t="s">
        <v>48</v>
      </c>
      <c r="B147" s="27" t="s">
        <v>49</v>
      </c>
      <c r="C147" s="9">
        <v>192</v>
      </c>
      <c r="D147" s="10">
        <v>188</v>
      </c>
      <c r="E147" s="7">
        <v>69</v>
      </c>
      <c r="F147" s="8"/>
      <c r="G147" s="7">
        <v>156</v>
      </c>
      <c r="H147" s="8">
        <v>155</v>
      </c>
      <c r="I147" s="7"/>
      <c r="J147" s="11">
        <v>148</v>
      </c>
      <c r="K147" s="12">
        <v>146</v>
      </c>
      <c r="L147" s="11"/>
      <c r="M147" s="11">
        <v>149</v>
      </c>
      <c r="N147" s="7">
        <f t="shared" si="73"/>
        <v>7</v>
      </c>
      <c r="O147" s="13">
        <f t="shared" si="76"/>
        <v>144.42857142857142</v>
      </c>
      <c r="P147" s="11">
        <f t="shared" si="81"/>
        <v>146</v>
      </c>
      <c r="Q147" s="25">
        <f t="shared" si="74"/>
        <v>33.5297613764128</v>
      </c>
      <c r="R147" s="7">
        <f t="shared" si="80"/>
        <v>118</v>
      </c>
      <c r="S147" s="8">
        <f t="shared" si="77"/>
        <v>100.53475935828877</v>
      </c>
      <c r="T147" s="7"/>
      <c r="U147" s="8"/>
      <c r="V147" s="7">
        <f t="shared" si="78"/>
        <v>89.142857142857139</v>
      </c>
      <c r="W147" s="8">
        <f t="shared" si="71"/>
        <v>95.679012345679013</v>
      </c>
      <c r="X147" s="7"/>
      <c r="Y147" s="7">
        <f t="shared" si="84"/>
        <v>134.54545454545453</v>
      </c>
      <c r="Z147" s="7">
        <f t="shared" si="85"/>
        <v>109.77443609022556</v>
      </c>
      <c r="AA147" s="7"/>
      <c r="AB147" s="14">
        <f t="shared" si="79"/>
        <v>105.935303896501</v>
      </c>
    </row>
    <row r="148" spans="1:28" x14ac:dyDescent="0.25">
      <c r="A148" s="7" t="s">
        <v>281</v>
      </c>
      <c r="B148" s="27" t="s">
        <v>282</v>
      </c>
      <c r="C148" s="9">
        <v>164</v>
      </c>
      <c r="D148" s="10">
        <v>186</v>
      </c>
      <c r="E148" s="9">
        <v>101</v>
      </c>
      <c r="F148" s="8">
        <v>140</v>
      </c>
      <c r="G148" s="7">
        <v>165</v>
      </c>
      <c r="H148" s="8">
        <v>135</v>
      </c>
      <c r="I148" s="9">
        <v>140</v>
      </c>
      <c r="J148" s="11">
        <v>145</v>
      </c>
      <c r="K148" s="12">
        <v>145</v>
      </c>
      <c r="L148" s="11"/>
      <c r="M148" s="11">
        <v>145</v>
      </c>
      <c r="N148" s="7">
        <f t="shared" si="73"/>
        <v>9</v>
      </c>
      <c r="O148" s="13">
        <f t="shared" si="76"/>
        <v>144.66666666666666</v>
      </c>
      <c r="P148" s="11">
        <f t="shared" si="81"/>
        <v>147</v>
      </c>
      <c r="Q148" s="25">
        <f t="shared" si="74"/>
        <v>21.514852750806568</v>
      </c>
      <c r="R148" s="7">
        <f t="shared" si="80"/>
        <v>49</v>
      </c>
      <c r="S148" s="8">
        <f t="shared" si="77"/>
        <v>99.465240641711233</v>
      </c>
      <c r="T148" s="7">
        <f>(E148/133)*100</f>
        <v>75.939849624060145</v>
      </c>
      <c r="U148" s="8">
        <f>(F148/151)*100</f>
        <v>92.715231788079464</v>
      </c>
      <c r="V148" s="7">
        <f t="shared" si="78"/>
        <v>94.285714285714278</v>
      </c>
      <c r="W148" s="8">
        <f t="shared" si="71"/>
        <v>83.333333333333343</v>
      </c>
      <c r="X148" s="7">
        <f>(I148/144)*100</f>
        <v>97.222222222222214</v>
      </c>
      <c r="Y148" s="7">
        <f t="shared" si="84"/>
        <v>131.81818181818181</v>
      </c>
      <c r="Z148" s="7">
        <f t="shared" si="85"/>
        <v>109.02255639097744</v>
      </c>
      <c r="AA148" s="7"/>
      <c r="AB148" s="14">
        <f t="shared" si="79"/>
        <v>97.975291263034975</v>
      </c>
    </row>
    <row r="149" spans="1:28" x14ac:dyDescent="0.25">
      <c r="A149" s="7" t="s">
        <v>318</v>
      </c>
      <c r="B149" s="27" t="s">
        <v>319</v>
      </c>
      <c r="C149" s="17">
        <v>185</v>
      </c>
      <c r="D149" s="10">
        <v>178</v>
      </c>
      <c r="E149" s="9">
        <v>144</v>
      </c>
      <c r="F149" s="8">
        <v>94</v>
      </c>
      <c r="G149" s="7">
        <v>175</v>
      </c>
      <c r="H149" s="8">
        <v>158</v>
      </c>
      <c r="I149" s="9">
        <v>139</v>
      </c>
      <c r="J149" s="11">
        <v>149</v>
      </c>
      <c r="K149" s="12">
        <v>140</v>
      </c>
      <c r="L149" s="11"/>
      <c r="M149" s="11">
        <v>137</v>
      </c>
      <c r="N149" s="7">
        <f t="shared" si="73"/>
        <v>9</v>
      </c>
      <c r="O149" s="13">
        <f t="shared" si="76"/>
        <v>146</v>
      </c>
      <c r="P149" s="11">
        <f t="shared" si="81"/>
        <v>148</v>
      </c>
      <c r="Q149" s="25">
        <f t="shared" si="74"/>
        <v>23.314277933394283</v>
      </c>
      <c r="R149" s="7">
        <f t="shared" si="80"/>
        <v>60</v>
      </c>
      <c r="S149" s="8">
        <f t="shared" si="77"/>
        <v>95.18716577540107</v>
      </c>
      <c r="T149" s="7">
        <f>(E149/133)*100</f>
        <v>108.27067669172932</v>
      </c>
      <c r="U149" s="8">
        <f>(F149/151)*100</f>
        <v>62.251655629139066</v>
      </c>
      <c r="V149" s="7">
        <f t="shared" si="78"/>
        <v>100</v>
      </c>
      <c r="W149" s="8">
        <f t="shared" si="71"/>
        <v>97.53086419753086</v>
      </c>
      <c r="X149" s="7">
        <f>(I149/144)*100</f>
        <v>96.527777777777786</v>
      </c>
      <c r="Y149" s="7">
        <f t="shared" si="84"/>
        <v>135.45454545454544</v>
      </c>
      <c r="Z149" s="7">
        <f t="shared" si="85"/>
        <v>105.26315789473684</v>
      </c>
      <c r="AA149" s="7"/>
      <c r="AB149" s="14">
        <f t="shared" si="79"/>
        <v>100.06073042760755</v>
      </c>
    </row>
    <row r="150" spans="1:28" x14ac:dyDescent="0.25">
      <c r="A150" s="7" t="s">
        <v>2</v>
      </c>
      <c r="B150" s="27" t="s">
        <v>3</v>
      </c>
      <c r="C150" s="7">
        <v>173</v>
      </c>
      <c r="D150" s="8">
        <v>168</v>
      </c>
      <c r="E150" s="7">
        <v>136</v>
      </c>
      <c r="F150" s="8">
        <v>110</v>
      </c>
      <c r="G150" s="7">
        <v>177</v>
      </c>
      <c r="H150" s="8">
        <v>162</v>
      </c>
      <c r="I150" s="7"/>
      <c r="J150" s="11">
        <v>146</v>
      </c>
      <c r="K150" s="12">
        <v>144</v>
      </c>
      <c r="L150" s="11"/>
      <c r="M150" s="11">
        <v>139</v>
      </c>
      <c r="N150" s="7">
        <f t="shared" si="73"/>
        <v>8</v>
      </c>
      <c r="O150" s="13">
        <f t="shared" si="76"/>
        <v>147.75</v>
      </c>
      <c r="P150" s="11">
        <f t="shared" si="81"/>
        <v>149</v>
      </c>
      <c r="Q150" s="25">
        <f t="shared" si="74"/>
        <v>19.76581645164196</v>
      </c>
      <c r="R150" s="7">
        <f t="shared" si="80"/>
        <v>41</v>
      </c>
      <c r="S150" s="8">
        <f t="shared" si="77"/>
        <v>89.839572192513373</v>
      </c>
      <c r="T150" s="7">
        <f>(E150/133)*100</f>
        <v>102.25563909774435</v>
      </c>
      <c r="U150" s="8">
        <f>(F150/151)*100</f>
        <v>72.847682119205288</v>
      </c>
      <c r="V150" s="7">
        <f t="shared" si="78"/>
        <v>101.14285714285714</v>
      </c>
      <c r="W150" s="8">
        <f t="shared" si="71"/>
        <v>100</v>
      </c>
      <c r="X150" s="7"/>
      <c r="Y150" s="7">
        <f t="shared" si="84"/>
        <v>132.72727272727275</v>
      </c>
      <c r="Z150" s="7">
        <f t="shared" si="85"/>
        <v>108.27067669172932</v>
      </c>
      <c r="AA150" s="7"/>
      <c r="AB150" s="14">
        <f t="shared" si="79"/>
        <v>101.01195713876032</v>
      </c>
    </row>
    <row r="151" spans="1:28" x14ac:dyDescent="0.25">
      <c r="A151" s="7" t="s">
        <v>257</v>
      </c>
      <c r="B151" s="27" t="s">
        <v>258</v>
      </c>
      <c r="C151" s="9">
        <v>142</v>
      </c>
      <c r="D151" s="10">
        <v>167</v>
      </c>
      <c r="E151" s="7"/>
      <c r="F151" s="8"/>
      <c r="G151" s="9">
        <v>175</v>
      </c>
      <c r="H151" s="8">
        <v>153</v>
      </c>
      <c r="I151" s="7"/>
      <c r="J151" s="11">
        <v>147</v>
      </c>
      <c r="K151" s="12">
        <v>137</v>
      </c>
      <c r="L151" s="11"/>
      <c r="M151" s="11">
        <v>127</v>
      </c>
      <c r="N151" s="7">
        <f t="shared" si="73"/>
        <v>6</v>
      </c>
      <c r="O151" s="13">
        <f t="shared" si="76"/>
        <v>151</v>
      </c>
      <c r="P151" s="11">
        <f t="shared" si="81"/>
        <v>150</v>
      </c>
      <c r="Q151" s="25">
        <f>IF(N151&gt;5,_xlfn.STDEV.P(D151:L151),"n/a")</f>
        <v>13.6586968631711</v>
      </c>
      <c r="R151" s="7">
        <f t="shared" si="80"/>
        <v>22</v>
      </c>
      <c r="S151" s="8">
        <f t="shared" si="77"/>
        <v>89.304812834224606</v>
      </c>
      <c r="T151" s="7"/>
      <c r="U151" s="8"/>
      <c r="V151" s="7">
        <f t="shared" si="78"/>
        <v>100</v>
      </c>
      <c r="W151" s="8">
        <f t="shared" si="71"/>
        <v>94.444444444444443</v>
      </c>
      <c r="X151" s="7"/>
      <c r="Y151" s="7">
        <f t="shared" si="84"/>
        <v>133.63636363636365</v>
      </c>
      <c r="Z151" s="7">
        <f t="shared" si="85"/>
        <v>103.00751879699249</v>
      </c>
      <c r="AA151" s="7"/>
      <c r="AB151" s="7">
        <f t="shared" si="79"/>
        <v>104.07862794240505</v>
      </c>
    </row>
    <row r="152" spans="1:28" x14ac:dyDescent="0.25">
      <c r="A152" s="7" t="s">
        <v>279</v>
      </c>
      <c r="B152" s="27" t="s">
        <v>280</v>
      </c>
      <c r="C152" s="7"/>
      <c r="D152" s="10">
        <v>155</v>
      </c>
      <c r="E152" s="7"/>
      <c r="F152" s="8">
        <v>113</v>
      </c>
      <c r="G152" s="7">
        <v>178</v>
      </c>
      <c r="H152" s="8">
        <v>163</v>
      </c>
      <c r="I152" s="7"/>
      <c r="J152" s="11"/>
      <c r="K152" s="12"/>
      <c r="L152" s="11"/>
      <c r="M152" s="11"/>
      <c r="N152" s="7">
        <f t="shared" si="73"/>
        <v>4</v>
      </c>
      <c r="O152" s="13" t="str">
        <f t="shared" si="76"/>
        <v>n/a</v>
      </c>
      <c r="P152" s="11"/>
      <c r="Q152" s="25" t="str">
        <f>IF(N152&gt;5,_xlfn.STDEV.P(D152:M152),"n/a")</f>
        <v>n/a</v>
      </c>
      <c r="R152" s="7"/>
      <c r="S152" s="8">
        <f t="shared" si="77"/>
        <v>82.887700534759361</v>
      </c>
      <c r="T152" s="7"/>
      <c r="U152" s="8">
        <f>(F152/151)*100</f>
        <v>74.83443708609272</v>
      </c>
      <c r="V152" s="7">
        <f t="shared" si="78"/>
        <v>101.71428571428571</v>
      </c>
      <c r="W152" s="8">
        <f t="shared" si="71"/>
        <v>100.61728395061729</v>
      </c>
      <c r="X152" s="7"/>
      <c r="Y152" s="7"/>
      <c r="Z152" s="7"/>
      <c r="AA152" s="7"/>
      <c r="AB152" s="14" t="str">
        <f t="shared" si="79"/>
        <v>n/a</v>
      </c>
    </row>
    <row r="153" spans="1:28" x14ac:dyDescent="0.25">
      <c r="A153" s="7" t="s">
        <v>310</v>
      </c>
      <c r="B153" s="27" t="s">
        <v>311</v>
      </c>
      <c r="C153" s="7">
        <v>109</v>
      </c>
      <c r="D153" s="8"/>
      <c r="E153" s="7">
        <v>66</v>
      </c>
      <c r="F153" s="8"/>
      <c r="G153" s="7">
        <v>85</v>
      </c>
      <c r="H153" s="8">
        <v>92</v>
      </c>
      <c r="I153" s="7"/>
      <c r="J153" s="11"/>
      <c r="K153" s="12"/>
      <c r="L153" s="11">
        <v>60</v>
      </c>
      <c r="M153" s="11"/>
      <c r="N153" s="7">
        <f t="shared" si="73"/>
        <v>4</v>
      </c>
      <c r="O153" s="13" t="str">
        <f t="shared" si="76"/>
        <v>n/a</v>
      </c>
      <c r="P153" s="11"/>
      <c r="Q153" s="25" t="str">
        <f>IF(N153&gt;5,_xlfn.STDEV.P(D153:M153),"n/a")</f>
        <v>n/a</v>
      </c>
      <c r="R153" s="7"/>
      <c r="S153" s="8"/>
      <c r="T153" s="7">
        <f>(E153/133)*100</f>
        <v>49.624060150375939</v>
      </c>
      <c r="U153" s="8"/>
      <c r="V153" s="7">
        <f t="shared" si="78"/>
        <v>48.571428571428569</v>
      </c>
      <c r="W153" s="8">
        <f t="shared" si="71"/>
        <v>56.79012345679012</v>
      </c>
      <c r="X153" s="7"/>
      <c r="Y153" s="7"/>
      <c r="Z153" s="7"/>
      <c r="AA153" s="7">
        <f>(L153/109)*100</f>
        <v>55.045871559633028</v>
      </c>
      <c r="AB153" s="7" t="str">
        <f t="shared" si="79"/>
        <v>n/a</v>
      </c>
    </row>
    <row r="154" spans="1:28" x14ac:dyDescent="0.25">
      <c r="A154" s="7" t="s">
        <v>73</v>
      </c>
      <c r="B154" s="27" t="s">
        <v>74</v>
      </c>
      <c r="C154" s="7"/>
      <c r="D154" s="10">
        <v>73</v>
      </c>
      <c r="E154" s="7"/>
      <c r="F154" s="8"/>
      <c r="G154" s="7">
        <v>62</v>
      </c>
      <c r="H154" s="8">
        <v>81</v>
      </c>
      <c r="I154" s="7"/>
      <c r="J154" s="11"/>
      <c r="K154" s="12">
        <v>63</v>
      </c>
      <c r="L154" s="11"/>
      <c r="M154" s="11"/>
      <c r="N154" s="7">
        <f t="shared" si="73"/>
        <v>4</v>
      </c>
      <c r="O154" s="13" t="str">
        <f t="shared" si="76"/>
        <v>n/a</v>
      </c>
      <c r="P154" s="11"/>
      <c r="Q154" s="25" t="str">
        <f>IF(N154&gt;5,_xlfn.STDEV.P(D154:M154),"n/a")</f>
        <v>n/a</v>
      </c>
      <c r="R154" s="7"/>
      <c r="S154" s="8">
        <f t="shared" ref="S154:S169" si="86">(D154/187)*100</f>
        <v>39.037433155080215</v>
      </c>
      <c r="T154" s="7"/>
      <c r="U154" s="8"/>
      <c r="V154" s="7">
        <f t="shared" si="78"/>
        <v>35.428571428571423</v>
      </c>
      <c r="W154" s="8">
        <f t="shared" si="71"/>
        <v>50</v>
      </c>
      <c r="X154" s="7"/>
      <c r="Y154" s="7"/>
      <c r="Z154" s="7">
        <f>(K154/133)*100</f>
        <v>47.368421052631575</v>
      </c>
      <c r="AA154" s="7"/>
      <c r="AB154" s="7" t="str">
        <f t="shared" si="79"/>
        <v>n/a</v>
      </c>
    </row>
    <row r="155" spans="1:28" x14ac:dyDescent="0.25">
      <c r="A155" s="7" t="s">
        <v>299</v>
      </c>
      <c r="B155" s="27" t="s">
        <v>300</v>
      </c>
      <c r="C155" s="17">
        <v>20</v>
      </c>
      <c r="D155" s="8">
        <v>27</v>
      </c>
      <c r="E155" s="7">
        <v>64</v>
      </c>
      <c r="F155" s="8"/>
      <c r="G155" s="7">
        <v>29</v>
      </c>
      <c r="H155" s="8">
        <v>34</v>
      </c>
      <c r="I155" s="9">
        <v>13</v>
      </c>
      <c r="J155" s="11"/>
      <c r="K155" s="12"/>
      <c r="L155" s="11"/>
      <c r="M155" s="11"/>
      <c r="N155" s="7">
        <f t="shared" si="73"/>
        <v>5</v>
      </c>
      <c r="O155" s="13" t="str">
        <f t="shared" si="76"/>
        <v>n/a</v>
      </c>
      <c r="P155" s="11"/>
      <c r="Q155" s="25" t="str">
        <f t="shared" ref="Q155:Q194" si="87">IF(N155&gt;5,_xlfn.STDEV.P(D155:L155),"n/a")</f>
        <v>n/a</v>
      </c>
      <c r="R155" s="7"/>
      <c r="S155" s="8">
        <f t="shared" si="86"/>
        <v>14.438502673796791</v>
      </c>
      <c r="T155" s="7">
        <f>(E155/133)*100</f>
        <v>48.120300751879697</v>
      </c>
      <c r="U155" s="8"/>
      <c r="V155" s="7">
        <f t="shared" si="78"/>
        <v>16.571428571428569</v>
      </c>
      <c r="W155" s="8">
        <f t="shared" si="71"/>
        <v>20.987654320987652</v>
      </c>
      <c r="X155" s="7">
        <f>(I155/144)*100</f>
        <v>9.0277777777777768</v>
      </c>
      <c r="Y155" s="7"/>
      <c r="Z155" s="7"/>
      <c r="AA155" s="7"/>
      <c r="AB155" s="7" t="str">
        <f t="shared" si="79"/>
        <v>n/a</v>
      </c>
    </row>
    <row r="156" spans="1:28" x14ac:dyDescent="0.25">
      <c r="A156" s="7" t="s">
        <v>38</v>
      </c>
      <c r="B156" s="27" t="s">
        <v>39</v>
      </c>
      <c r="C156" s="9">
        <v>120</v>
      </c>
      <c r="D156" s="10">
        <v>106</v>
      </c>
      <c r="E156" s="7"/>
      <c r="F156" s="8">
        <v>27</v>
      </c>
      <c r="G156" s="7"/>
      <c r="H156" s="8"/>
      <c r="I156" s="7"/>
      <c r="J156" s="11">
        <v>79</v>
      </c>
      <c r="K156" s="12"/>
      <c r="L156" s="11"/>
      <c r="M156" s="11"/>
      <c r="N156" s="7">
        <f t="shared" si="73"/>
        <v>3</v>
      </c>
      <c r="O156" s="13" t="str">
        <f t="shared" si="76"/>
        <v>n/a</v>
      </c>
      <c r="P156" s="11"/>
      <c r="Q156" s="25" t="str">
        <f t="shared" si="87"/>
        <v>n/a</v>
      </c>
      <c r="R156" s="7"/>
      <c r="S156" s="8">
        <f t="shared" si="86"/>
        <v>56.684491978609628</v>
      </c>
      <c r="T156" s="7"/>
      <c r="U156" s="8">
        <f>(F156/151)*100</f>
        <v>17.880794701986755</v>
      </c>
      <c r="V156" s="7"/>
      <c r="W156" s="8"/>
      <c r="X156" s="7"/>
      <c r="Y156" s="7">
        <f>(J156/110)*100</f>
        <v>71.818181818181813</v>
      </c>
      <c r="Z156" s="7"/>
      <c r="AA156" s="7"/>
      <c r="AB156" s="7" t="str">
        <f t="shared" si="79"/>
        <v>n/a</v>
      </c>
    </row>
    <row r="157" spans="1:28" x14ac:dyDescent="0.25">
      <c r="A157" s="9" t="s">
        <v>336</v>
      </c>
      <c r="B157" s="27" t="s">
        <v>335</v>
      </c>
      <c r="C157" s="7">
        <v>36</v>
      </c>
      <c r="D157" s="8">
        <v>43</v>
      </c>
      <c r="E157" s="7"/>
      <c r="F157" s="8"/>
      <c r="G157" s="7"/>
      <c r="H157" s="8"/>
      <c r="I157" s="9"/>
      <c r="J157" s="8"/>
      <c r="K157" s="7"/>
      <c r="L157" s="8"/>
      <c r="M157" s="8"/>
      <c r="N157" s="7">
        <f t="shared" si="73"/>
        <v>1</v>
      </c>
      <c r="O157" s="13" t="str">
        <f t="shared" si="76"/>
        <v>n/a</v>
      </c>
      <c r="P157" s="11"/>
      <c r="Q157" s="25" t="str">
        <f t="shared" si="87"/>
        <v>n/a</v>
      </c>
      <c r="R157" s="7"/>
      <c r="S157" s="8">
        <f t="shared" si="86"/>
        <v>22.994652406417114</v>
      </c>
      <c r="T157" s="7"/>
      <c r="U157" s="8"/>
      <c r="V157" s="7"/>
      <c r="W157" s="8"/>
      <c r="X157" s="7"/>
      <c r="Y157" s="7"/>
      <c r="Z157" s="7"/>
      <c r="AA157" s="7"/>
      <c r="AB157" s="7" t="str">
        <f t="shared" si="79"/>
        <v>n/a</v>
      </c>
    </row>
    <row r="158" spans="1:28" x14ac:dyDescent="0.25">
      <c r="A158" s="7" t="s">
        <v>329</v>
      </c>
      <c r="B158" s="27" t="s">
        <v>330</v>
      </c>
      <c r="C158" s="9">
        <v>73</v>
      </c>
      <c r="D158" s="10">
        <v>58</v>
      </c>
      <c r="E158" s="7"/>
      <c r="F158" s="8"/>
      <c r="G158" s="7">
        <v>25</v>
      </c>
      <c r="H158" s="8"/>
      <c r="I158" s="15"/>
      <c r="J158" s="8"/>
      <c r="K158" s="7">
        <v>41</v>
      </c>
      <c r="L158" s="8"/>
      <c r="M158" s="8"/>
      <c r="N158" s="7">
        <f t="shared" ref="N158:N194" si="88">COUNTA(D158:L158)</f>
        <v>3</v>
      </c>
      <c r="O158" s="13" t="str">
        <f t="shared" si="76"/>
        <v>n/a</v>
      </c>
      <c r="P158" s="11"/>
      <c r="Q158" s="25" t="str">
        <f t="shared" si="87"/>
        <v>n/a</v>
      </c>
      <c r="R158" s="7"/>
      <c r="S158" s="8">
        <f t="shared" si="86"/>
        <v>31.016042780748666</v>
      </c>
      <c r="T158" s="7"/>
      <c r="U158" s="8"/>
      <c r="V158" s="7">
        <f t="shared" ref="V158:V175" si="89">(G158/175)*100</f>
        <v>14.285714285714285</v>
      </c>
      <c r="W158" s="8"/>
      <c r="X158" s="7"/>
      <c r="Y158" s="7"/>
      <c r="Z158" s="7">
        <f>(K158/133)*100</f>
        <v>30.82706766917293</v>
      </c>
      <c r="AA158" s="7"/>
      <c r="AB158" s="7" t="str">
        <f t="shared" si="79"/>
        <v>n/a</v>
      </c>
    </row>
    <row r="159" spans="1:28" x14ac:dyDescent="0.25">
      <c r="A159" s="9" t="s">
        <v>346</v>
      </c>
      <c r="B159" s="27" t="s">
        <v>345</v>
      </c>
      <c r="C159" s="9">
        <v>51</v>
      </c>
      <c r="D159" s="10">
        <v>62</v>
      </c>
      <c r="E159" s="7"/>
      <c r="F159" s="8"/>
      <c r="G159" s="7">
        <v>36</v>
      </c>
      <c r="H159" s="8"/>
      <c r="I159" s="9">
        <v>74</v>
      </c>
      <c r="J159" s="8"/>
      <c r="K159" s="7"/>
      <c r="L159" s="8"/>
      <c r="M159" s="8"/>
      <c r="N159" s="7">
        <f t="shared" si="88"/>
        <v>3</v>
      </c>
      <c r="O159" s="13" t="str">
        <f t="shared" si="76"/>
        <v>n/a</v>
      </c>
      <c r="P159" s="11"/>
      <c r="Q159" s="25" t="str">
        <f t="shared" si="87"/>
        <v>n/a</v>
      </c>
      <c r="R159" s="7"/>
      <c r="S159" s="8">
        <f t="shared" si="86"/>
        <v>33.155080213903744</v>
      </c>
      <c r="T159" s="7"/>
      <c r="U159" s="8"/>
      <c r="V159" s="7">
        <f t="shared" si="89"/>
        <v>20.571428571428569</v>
      </c>
      <c r="W159" s="8"/>
      <c r="X159" s="7">
        <f>(I159/144)*100</f>
        <v>51.388888888888886</v>
      </c>
      <c r="Y159" s="7"/>
      <c r="Z159" s="7"/>
      <c r="AA159" s="7"/>
      <c r="AB159" s="7" t="str">
        <f t="shared" si="79"/>
        <v>n/a</v>
      </c>
    </row>
    <row r="160" spans="1:28" x14ac:dyDescent="0.25">
      <c r="A160" s="7" t="s">
        <v>44</v>
      </c>
      <c r="B160" s="27" t="s">
        <v>45</v>
      </c>
      <c r="C160" s="9">
        <v>117</v>
      </c>
      <c r="D160" s="10">
        <v>134</v>
      </c>
      <c r="E160" s="9"/>
      <c r="F160" s="8">
        <v>56</v>
      </c>
      <c r="G160" s="9">
        <v>26</v>
      </c>
      <c r="H160" s="8">
        <v>19</v>
      </c>
      <c r="I160" s="15"/>
      <c r="J160" s="11"/>
      <c r="K160" s="12">
        <v>79</v>
      </c>
      <c r="L160" s="11"/>
      <c r="M160" s="11">
        <v>82</v>
      </c>
      <c r="N160" s="7">
        <f t="shared" si="88"/>
        <v>5</v>
      </c>
      <c r="O160" s="13" t="str">
        <f t="shared" si="76"/>
        <v>n/a</v>
      </c>
      <c r="P160" s="11"/>
      <c r="Q160" s="25" t="str">
        <f t="shared" si="87"/>
        <v>n/a</v>
      </c>
      <c r="R160" s="7"/>
      <c r="S160" s="8">
        <f t="shared" si="86"/>
        <v>71.657754010695186</v>
      </c>
      <c r="T160" s="7"/>
      <c r="U160" s="8">
        <f>(F160/151)*100</f>
        <v>37.086092715231786</v>
      </c>
      <c r="V160" s="7">
        <f t="shared" si="89"/>
        <v>14.857142857142858</v>
      </c>
      <c r="W160" s="8">
        <f>(H160/162)*100</f>
        <v>11.728395061728394</v>
      </c>
      <c r="X160" s="7"/>
      <c r="Y160" s="7"/>
      <c r="Z160" s="7">
        <f>(K160/133)*100</f>
        <v>59.398496240601503</v>
      </c>
      <c r="AA160" s="7"/>
      <c r="AB160" s="7" t="str">
        <f t="shared" si="79"/>
        <v>n/a</v>
      </c>
    </row>
    <row r="161" spans="1:28" x14ac:dyDescent="0.25">
      <c r="A161" s="7" t="s">
        <v>269</v>
      </c>
      <c r="B161" s="27" t="s">
        <v>270</v>
      </c>
      <c r="C161" s="9">
        <v>91</v>
      </c>
      <c r="D161" s="10">
        <v>100</v>
      </c>
      <c r="E161" s="7"/>
      <c r="F161" s="8">
        <v>75</v>
      </c>
      <c r="G161" s="7">
        <v>77</v>
      </c>
      <c r="H161" s="8"/>
      <c r="I161" s="7"/>
      <c r="J161" s="11">
        <v>50</v>
      </c>
      <c r="K161" s="12">
        <v>72</v>
      </c>
      <c r="L161" s="11"/>
      <c r="M161" s="11"/>
      <c r="N161" s="7">
        <f t="shared" si="88"/>
        <v>5</v>
      </c>
      <c r="O161" s="13" t="str">
        <f t="shared" si="76"/>
        <v>n/a</v>
      </c>
      <c r="P161" s="11"/>
      <c r="Q161" s="25" t="str">
        <f t="shared" si="87"/>
        <v>n/a</v>
      </c>
      <c r="R161" s="7"/>
      <c r="S161" s="8">
        <f t="shared" si="86"/>
        <v>53.475935828877006</v>
      </c>
      <c r="T161" s="7"/>
      <c r="U161" s="8">
        <f>(F161/151)*100</f>
        <v>49.668874172185426</v>
      </c>
      <c r="V161" s="7">
        <f t="shared" si="89"/>
        <v>44</v>
      </c>
      <c r="W161" s="8"/>
      <c r="X161" s="7"/>
      <c r="Y161" s="7">
        <f>(J161/110)*100</f>
        <v>45.454545454545453</v>
      </c>
      <c r="Z161" s="7">
        <f>(K161/133)*100</f>
        <v>54.13533834586466</v>
      </c>
      <c r="AA161" s="7"/>
      <c r="AB161" s="7" t="str">
        <f t="shared" si="79"/>
        <v>n/a</v>
      </c>
    </row>
    <row r="162" spans="1:28" x14ac:dyDescent="0.25">
      <c r="A162" s="7" t="s">
        <v>70</v>
      </c>
      <c r="B162" s="27" t="s">
        <v>71</v>
      </c>
      <c r="C162" s="9">
        <v>127</v>
      </c>
      <c r="D162" s="10">
        <v>125</v>
      </c>
      <c r="E162" s="7"/>
      <c r="F162" s="8"/>
      <c r="G162" s="7">
        <v>48</v>
      </c>
      <c r="H162" s="8"/>
      <c r="I162" s="7">
        <v>111</v>
      </c>
      <c r="J162" s="11"/>
      <c r="K162" s="12">
        <v>68</v>
      </c>
      <c r="L162" s="11"/>
      <c r="M162" s="11"/>
      <c r="N162" s="7">
        <f t="shared" si="88"/>
        <v>4</v>
      </c>
      <c r="O162" s="13" t="str">
        <f t="shared" ref="O162:O193" si="90">IF(N162&gt;5,AVERAGE(D162:M162),"n/a")</f>
        <v>n/a</v>
      </c>
      <c r="P162" s="11"/>
      <c r="Q162" s="25" t="str">
        <f t="shared" si="87"/>
        <v>n/a</v>
      </c>
      <c r="R162" s="7"/>
      <c r="S162" s="8">
        <f t="shared" si="86"/>
        <v>66.844919786096256</v>
      </c>
      <c r="T162" s="7"/>
      <c r="U162" s="8"/>
      <c r="V162" s="7">
        <f t="shared" si="89"/>
        <v>27.428571428571431</v>
      </c>
      <c r="W162" s="8"/>
      <c r="X162" s="7">
        <f>(I162/144)*100</f>
        <v>77.083333333333343</v>
      </c>
      <c r="Y162" s="7"/>
      <c r="Z162" s="7">
        <f>(K162/133)*100</f>
        <v>51.127819548872175</v>
      </c>
      <c r="AA162" s="7"/>
      <c r="AB162" s="7" t="str">
        <f t="shared" ref="AB162:AB193" si="91">IF(N162&gt;5,AVERAGE(S162:AA162),"n/a")</f>
        <v>n/a</v>
      </c>
    </row>
    <row r="163" spans="1:28" x14ac:dyDescent="0.25">
      <c r="A163" s="7" t="s">
        <v>172</v>
      </c>
      <c r="B163" s="27" t="s">
        <v>173</v>
      </c>
      <c r="C163" s="9">
        <v>110</v>
      </c>
      <c r="D163" s="10">
        <v>108</v>
      </c>
      <c r="E163" s="7">
        <v>28</v>
      </c>
      <c r="F163" s="8"/>
      <c r="G163" s="9">
        <v>171</v>
      </c>
      <c r="H163" s="8">
        <v>157</v>
      </c>
      <c r="I163" s="9"/>
      <c r="J163" s="11">
        <v>136</v>
      </c>
      <c r="K163" s="12"/>
      <c r="L163" s="11"/>
      <c r="M163" s="11"/>
      <c r="N163" s="7">
        <f t="shared" si="88"/>
        <v>5</v>
      </c>
      <c r="O163" s="13" t="str">
        <f t="shared" si="90"/>
        <v>n/a</v>
      </c>
      <c r="P163" s="11"/>
      <c r="Q163" s="25" t="str">
        <f t="shared" si="87"/>
        <v>n/a</v>
      </c>
      <c r="R163" s="7"/>
      <c r="S163" s="8">
        <f t="shared" si="86"/>
        <v>57.754010695187162</v>
      </c>
      <c r="T163" s="7">
        <f>(E163/133)*100</f>
        <v>21.052631578947366</v>
      </c>
      <c r="U163" s="8"/>
      <c r="V163" s="7">
        <f t="shared" si="89"/>
        <v>97.714285714285708</v>
      </c>
      <c r="W163" s="8">
        <f t="shared" ref="W163:W172" si="92">(H163/162)*100</f>
        <v>96.913580246913583</v>
      </c>
      <c r="X163" s="7"/>
      <c r="Y163" s="7">
        <f>(J163/110)*100</f>
        <v>123.63636363636363</v>
      </c>
      <c r="Z163" s="7"/>
      <c r="AA163" s="7"/>
      <c r="AB163" s="7" t="str">
        <f t="shared" si="91"/>
        <v>n/a</v>
      </c>
    </row>
    <row r="164" spans="1:28" x14ac:dyDescent="0.25">
      <c r="A164" s="7" t="s">
        <v>291</v>
      </c>
      <c r="B164" s="27" t="s">
        <v>292</v>
      </c>
      <c r="C164" s="9">
        <v>139</v>
      </c>
      <c r="D164" s="10">
        <v>132</v>
      </c>
      <c r="E164" s="7"/>
      <c r="F164" s="8"/>
      <c r="G164" s="7">
        <v>91</v>
      </c>
      <c r="H164" s="8">
        <v>59</v>
      </c>
      <c r="I164" s="9"/>
      <c r="J164" s="11"/>
      <c r="K164" s="12">
        <v>104</v>
      </c>
      <c r="L164" s="11"/>
      <c r="M164" s="11"/>
      <c r="N164" s="7">
        <f t="shared" si="88"/>
        <v>4</v>
      </c>
      <c r="O164" s="13" t="str">
        <f t="shared" si="90"/>
        <v>n/a</v>
      </c>
      <c r="P164" s="11"/>
      <c r="Q164" s="25" t="str">
        <f t="shared" si="87"/>
        <v>n/a</v>
      </c>
      <c r="R164" s="7"/>
      <c r="S164" s="8">
        <f t="shared" si="86"/>
        <v>70.588235294117652</v>
      </c>
      <c r="T164" s="7"/>
      <c r="U164" s="8"/>
      <c r="V164" s="7">
        <f t="shared" si="89"/>
        <v>52</v>
      </c>
      <c r="W164" s="8">
        <f t="shared" si="92"/>
        <v>36.419753086419753</v>
      </c>
      <c r="X164" s="7"/>
      <c r="Y164" s="7"/>
      <c r="Z164" s="7">
        <f>(K164/133)*100</f>
        <v>78.195488721804509</v>
      </c>
      <c r="AA164" s="7"/>
      <c r="AB164" s="7" t="str">
        <f t="shared" si="91"/>
        <v>n/a</v>
      </c>
    </row>
    <row r="165" spans="1:28" x14ac:dyDescent="0.25">
      <c r="A165" s="9" t="s">
        <v>371</v>
      </c>
      <c r="B165" s="30" t="s">
        <v>354</v>
      </c>
      <c r="C165" s="9">
        <v>39</v>
      </c>
      <c r="D165" s="10">
        <v>141</v>
      </c>
      <c r="E165" s="7"/>
      <c r="F165" s="8"/>
      <c r="G165" s="7">
        <v>171</v>
      </c>
      <c r="H165" s="8">
        <v>65</v>
      </c>
      <c r="I165" s="7"/>
      <c r="J165" s="8"/>
      <c r="K165" s="7"/>
      <c r="L165" s="8"/>
      <c r="M165" s="8"/>
      <c r="N165" s="7">
        <f t="shared" si="88"/>
        <v>3</v>
      </c>
      <c r="O165" s="13" t="str">
        <f t="shared" si="90"/>
        <v>n/a</v>
      </c>
      <c r="P165" s="11"/>
      <c r="Q165" s="25" t="str">
        <f t="shared" si="87"/>
        <v>n/a</v>
      </c>
      <c r="R165" s="7"/>
      <c r="S165" s="8">
        <f t="shared" si="86"/>
        <v>75.401069518716582</v>
      </c>
      <c r="T165" s="7"/>
      <c r="U165" s="8"/>
      <c r="V165" s="7">
        <f t="shared" si="89"/>
        <v>97.714285714285708</v>
      </c>
      <c r="W165" s="8">
        <f t="shared" si="92"/>
        <v>40.123456790123456</v>
      </c>
      <c r="X165" s="7"/>
      <c r="Y165" s="7"/>
      <c r="Z165" s="7"/>
      <c r="AA165" s="7"/>
      <c r="AB165" s="7" t="str">
        <f t="shared" si="91"/>
        <v>n/a</v>
      </c>
    </row>
    <row r="166" spans="1:28" x14ac:dyDescent="0.25">
      <c r="A166" s="7" t="s">
        <v>240</v>
      </c>
      <c r="B166" s="27" t="s">
        <v>241</v>
      </c>
      <c r="C166" s="9">
        <v>149</v>
      </c>
      <c r="D166" s="10">
        <v>153</v>
      </c>
      <c r="E166" s="7"/>
      <c r="F166" s="8"/>
      <c r="G166" s="9">
        <v>135</v>
      </c>
      <c r="H166" s="8">
        <v>100</v>
      </c>
      <c r="I166" s="7"/>
      <c r="J166" s="11"/>
      <c r="K166" s="12">
        <v>138</v>
      </c>
      <c r="L166" s="11"/>
      <c r="M166" s="11"/>
      <c r="N166" s="7">
        <f t="shared" si="88"/>
        <v>4</v>
      </c>
      <c r="O166" s="13" t="str">
        <f t="shared" si="90"/>
        <v>n/a</v>
      </c>
      <c r="P166" s="11"/>
      <c r="Q166" s="25" t="str">
        <f t="shared" si="87"/>
        <v>n/a</v>
      </c>
      <c r="R166" s="7"/>
      <c r="S166" s="8">
        <f t="shared" si="86"/>
        <v>81.818181818181827</v>
      </c>
      <c r="T166" s="7"/>
      <c r="U166" s="8"/>
      <c r="V166" s="7">
        <f t="shared" si="89"/>
        <v>77.142857142857153</v>
      </c>
      <c r="W166" s="8">
        <f t="shared" si="92"/>
        <v>61.728395061728392</v>
      </c>
      <c r="X166" s="7"/>
      <c r="Y166" s="7"/>
      <c r="Z166" s="7">
        <f>(K166/133)*100</f>
        <v>103.75939849624061</v>
      </c>
      <c r="AA166" s="7"/>
      <c r="AB166" s="7" t="str">
        <f t="shared" si="91"/>
        <v>n/a</v>
      </c>
    </row>
    <row r="167" spans="1:28" x14ac:dyDescent="0.25">
      <c r="A167" s="7" t="s">
        <v>289</v>
      </c>
      <c r="B167" s="27" t="s">
        <v>290</v>
      </c>
      <c r="C167" s="9">
        <v>74</v>
      </c>
      <c r="D167" s="10">
        <v>108</v>
      </c>
      <c r="E167" s="9">
        <v>43</v>
      </c>
      <c r="F167" s="8">
        <v>134</v>
      </c>
      <c r="G167" s="7">
        <v>167</v>
      </c>
      <c r="H167" s="8">
        <v>119</v>
      </c>
      <c r="I167" s="7"/>
      <c r="J167" s="11"/>
      <c r="K167" s="12"/>
      <c r="L167" s="11"/>
      <c r="M167" s="11"/>
      <c r="N167" s="7">
        <f t="shared" si="88"/>
        <v>5</v>
      </c>
      <c r="O167" s="13" t="str">
        <f t="shared" si="90"/>
        <v>n/a</v>
      </c>
      <c r="P167" s="11"/>
      <c r="Q167" s="25" t="str">
        <f t="shared" si="87"/>
        <v>n/a</v>
      </c>
      <c r="R167" s="7"/>
      <c r="S167" s="8">
        <f t="shared" si="86"/>
        <v>57.754010695187162</v>
      </c>
      <c r="T167" s="7">
        <f>(E167/133)*100</f>
        <v>32.330827067669169</v>
      </c>
      <c r="U167" s="8">
        <f>(F167/151)*100</f>
        <v>88.741721854304629</v>
      </c>
      <c r="V167" s="7">
        <f t="shared" si="89"/>
        <v>95.428571428571431</v>
      </c>
      <c r="W167" s="8">
        <f t="shared" si="92"/>
        <v>73.456790123456798</v>
      </c>
      <c r="X167" s="7"/>
      <c r="Y167" s="7"/>
      <c r="Z167" s="7"/>
      <c r="AA167" s="7"/>
      <c r="AB167" s="7" t="str">
        <f t="shared" si="91"/>
        <v>n/a</v>
      </c>
    </row>
    <row r="168" spans="1:28" x14ac:dyDescent="0.25">
      <c r="A168" s="7" t="s">
        <v>115</v>
      </c>
      <c r="B168" s="27" t="s">
        <v>116</v>
      </c>
      <c r="C168" s="9">
        <v>175</v>
      </c>
      <c r="D168" s="10">
        <v>177</v>
      </c>
      <c r="E168" s="7"/>
      <c r="F168" s="8"/>
      <c r="G168" s="9">
        <v>171</v>
      </c>
      <c r="H168" s="8">
        <v>116</v>
      </c>
      <c r="I168" s="7"/>
      <c r="J168" s="11"/>
      <c r="K168" s="12"/>
      <c r="L168" s="11"/>
      <c r="M168" s="11"/>
      <c r="N168" s="7">
        <f t="shared" si="88"/>
        <v>3</v>
      </c>
      <c r="O168" s="13" t="str">
        <f t="shared" si="90"/>
        <v>n/a</v>
      </c>
      <c r="P168" s="11"/>
      <c r="Q168" s="25" t="str">
        <f t="shared" si="87"/>
        <v>n/a</v>
      </c>
      <c r="R168" s="7"/>
      <c r="S168" s="8">
        <f t="shared" si="86"/>
        <v>94.652406417112303</v>
      </c>
      <c r="T168" s="7"/>
      <c r="U168" s="8"/>
      <c r="V168" s="7">
        <f t="shared" si="89"/>
        <v>97.714285714285708</v>
      </c>
      <c r="W168" s="8">
        <f t="shared" si="92"/>
        <v>71.604938271604937</v>
      </c>
      <c r="X168" s="7"/>
      <c r="Y168" s="7"/>
      <c r="Z168" s="7"/>
      <c r="AA168" s="7"/>
      <c r="AB168" s="7" t="str">
        <f t="shared" si="91"/>
        <v>n/a</v>
      </c>
    </row>
    <row r="169" spans="1:28" x14ac:dyDescent="0.25">
      <c r="A169" s="9" t="s">
        <v>332</v>
      </c>
      <c r="B169" s="27" t="s">
        <v>331</v>
      </c>
      <c r="C169" s="9">
        <v>180</v>
      </c>
      <c r="D169" s="10">
        <v>179</v>
      </c>
      <c r="E169" s="7"/>
      <c r="F169" s="8"/>
      <c r="G169" s="7">
        <v>165</v>
      </c>
      <c r="H169" s="8">
        <v>138</v>
      </c>
      <c r="I169" s="7"/>
      <c r="J169" s="8"/>
      <c r="K169" s="7">
        <v>143</v>
      </c>
      <c r="L169" s="8"/>
      <c r="M169" s="8"/>
      <c r="N169" s="7">
        <f t="shared" si="88"/>
        <v>4</v>
      </c>
      <c r="O169" s="13" t="str">
        <f t="shared" si="90"/>
        <v>n/a</v>
      </c>
      <c r="P169" s="11"/>
      <c r="Q169" s="25" t="str">
        <f t="shared" si="87"/>
        <v>n/a</v>
      </c>
      <c r="R169" s="7"/>
      <c r="S169" s="8">
        <f t="shared" si="86"/>
        <v>95.721925133689851</v>
      </c>
      <c r="T169" s="7"/>
      <c r="U169" s="8"/>
      <c r="V169" s="7">
        <f t="shared" si="89"/>
        <v>94.285714285714278</v>
      </c>
      <c r="W169" s="8">
        <f t="shared" si="92"/>
        <v>85.18518518518519</v>
      </c>
      <c r="X169" s="7"/>
      <c r="Y169" s="7"/>
      <c r="Z169" s="7">
        <f>(K169/133)*100</f>
        <v>107.51879699248121</v>
      </c>
      <c r="AA169" s="7"/>
      <c r="AB169" s="7" t="str">
        <f t="shared" si="91"/>
        <v>n/a</v>
      </c>
    </row>
    <row r="170" spans="1:28" x14ac:dyDescent="0.25">
      <c r="A170" s="9" t="s">
        <v>337</v>
      </c>
      <c r="B170" s="27" t="s">
        <v>338</v>
      </c>
      <c r="C170" s="7"/>
      <c r="D170" s="8"/>
      <c r="E170" s="7"/>
      <c r="F170" s="8"/>
      <c r="G170" s="7">
        <v>171</v>
      </c>
      <c r="H170" s="8">
        <v>150</v>
      </c>
      <c r="I170" s="7"/>
      <c r="J170" s="8"/>
      <c r="K170" s="7"/>
      <c r="L170" s="8"/>
      <c r="M170" s="8"/>
      <c r="N170" s="7">
        <f t="shared" si="88"/>
        <v>2</v>
      </c>
      <c r="O170" s="13" t="str">
        <f t="shared" si="90"/>
        <v>n/a</v>
      </c>
      <c r="P170" s="11"/>
      <c r="Q170" s="25" t="str">
        <f t="shared" si="87"/>
        <v>n/a</v>
      </c>
      <c r="R170" s="7"/>
      <c r="S170" s="8"/>
      <c r="T170" s="7"/>
      <c r="U170" s="8"/>
      <c r="V170" s="7">
        <f t="shared" si="89"/>
        <v>97.714285714285708</v>
      </c>
      <c r="W170" s="8">
        <f t="shared" si="92"/>
        <v>92.592592592592595</v>
      </c>
      <c r="X170" s="7"/>
      <c r="Y170" s="7"/>
      <c r="Z170" s="7"/>
      <c r="AA170" s="7"/>
      <c r="AB170" s="7" t="str">
        <f t="shared" si="91"/>
        <v>n/a</v>
      </c>
    </row>
    <row r="171" spans="1:28" x14ac:dyDescent="0.25">
      <c r="A171" s="9" t="s">
        <v>340</v>
      </c>
      <c r="B171" s="27" t="s">
        <v>339</v>
      </c>
      <c r="C171" s="7">
        <v>187</v>
      </c>
      <c r="D171" s="8"/>
      <c r="E171" s="7"/>
      <c r="F171" s="8"/>
      <c r="G171" s="7">
        <v>180</v>
      </c>
      <c r="H171" s="8">
        <v>159</v>
      </c>
      <c r="I171" s="7"/>
      <c r="J171" s="8"/>
      <c r="K171" s="7"/>
      <c r="L171" s="8"/>
      <c r="M171" s="8"/>
      <c r="N171" s="7">
        <f t="shared" si="88"/>
        <v>2</v>
      </c>
      <c r="O171" s="13" t="str">
        <f t="shared" si="90"/>
        <v>n/a</v>
      </c>
      <c r="P171" s="11"/>
      <c r="Q171" s="25" t="str">
        <f t="shared" si="87"/>
        <v>n/a</v>
      </c>
      <c r="R171" s="7"/>
      <c r="S171" s="8"/>
      <c r="T171" s="7"/>
      <c r="U171" s="8"/>
      <c r="V171" s="7">
        <f t="shared" si="89"/>
        <v>102.85714285714285</v>
      </c>
      <c r="W171" s="8">
        <f t="shared" si="92"/>
        <v>98.148148148148152</v>
      </c>
      <c r="X171" s="7"/>
      <c r="Y171" s="7"/>
      <c r="Z171" s="7"/>
      <c r="AA171" s="7"/>
      <c r="AB171" s="7" t="str">
        <f t="shared" si="91"/>
        <v>n/a</v>
      </c>
    </row>
    <row r="172" spans="1:28" x14ac:dyDescent="0.25">
      <c r="A172" s="9" t="s">
        <v>341</v>
      </c>
      <c r="B172" s="27" t="s">
        <v>342</v>
      </c>
      <c r="C172" s="9">
        <v>183</v>
      </c>
      <c r="D172" s="8">
        <v>187</v>
      </c>
      <c r="E172" s="7">
        <v>48</v>
      </c>
      <c r="F172" s="8"/>
      <c r="G172" s="7">
        <v>179</v>
      </c>
      <c r="H172" s="8">
        <v>161</v>
      </c>
      <c r="I172" s="7"/>
      <c r="J172" s="8"/>
      <c r="K172" s="7"/>
      <c r="L172" s="8"/>
      <c r="M172" s="8"/>
      <c r="N172" s="7">
        <f t="shared" si="88"/>
        <v>4</v>
      </c>
      <c r="O172" s="13" t="str">
        <f t="shared" si="90"/>
        <v>n/a</v>
      </c>
      <c r="P172" s="11"/>
      <c r="Q172" s="25" t="str">
        <f t="shared" si="87"/>
        <v>n/a</v>
      </c>
      <c r="R172" s="7"/>
      <c r="S172" s="8">
        <f t="shared" ref="S172:S194" si="93">(D172/187)*100</f>
        <v>100</v>
      </c>
      <c r="T172" s="7">
        <f>(E172/133)*100</f>
        <v>36.090225563909769</v>
      </c>
      <c r="U172" s="8"/>
      <c r="V172" s="7">
        <f t="shared" si="89"/>
        <v>102.28571428571429</v>
      </c>
      <c r="W172" s="8">
        <f t="shared" si="92"/>
        <v>99.382716049382708</v>
      </c>
      <c r="X172" s="7"/>
      <c r="Y172" s="7"/>
      <c r="Z172" s="7"/>
      <c r="AA172" s="7"/>
      <c r="AB172" s="7" t="str">
        <f t="shared" si="91"/>
        <v>n/a</v>
      </c>
    </row>
    <row r="173" spans="1:28" x14ac:dyDescent="0.25">
      <c r="A173" s="7" t="s">
        <v>327</v>
      </c>
      <c r="B173" s="27" t="s">
        <v>328</v>
      </c>
      <c r="C173" s="9">
        <v>46</v>
      </c>
      <c r="D173" s="10">
        <v>54</v>
      </c>
      <c r="E173" s="7"/>
      <c r="F173" s="8"/>
      <c r="G173" s="7">
        <v>28</v>
      </c>
      <c r="H173" s="8"/>
      <c r="I173" s="7"/>
      <c r="J173" s="8"/>
      <c r="K173" s="7"/>
      <c r="L173" s="8"/>
      <c r="M173" s="8"/>
      <c r="N173" s="7">
        <f t="shared" si="88"/>
        <v>2</v>
      </c>
      <c r="O173" s="13" t="str">
        <f t="shared" si="90"/>
        <v>n/a</v>
      </c>
      <c r="P173" s="11"/>
      <c r="Q173" s="25" t="str">
        <f t="shared" si="87"/>
        <v>n/a</v>
      </c>
      <c r="R173" s="7"/>
      <c r="S173" s="8">
        <f t="shared" si="93"/>
        <v>28.877005347593581</v>
      </c>
      <c r="T173" s="7"/>
      <c r="U173" s="8"/>
      <c r="V173" s="7">
        <f t="shared" si="89"/>
        <v>16</v>
      </c>
      <c r="W173" s="8"/>
      <c r="X173" s="7"/>
      <c r="Y173" s="7"/>
      <c r="Z173" s="7"/>
      <c r="AA173" s="7"/>
      <c r="AB173" s="7" t="str">
        <f t="shared" si="91"/>
        <v>n/a</v>
      </c>
    </row>
    <row r="174" spans="1:28" x14ac:dyDescent="0.25">
      <c r="A174" s="7" t="s">
        <v>348</v>
      </c>
      <c r="B174" s="27" t="s">
        <v>347</v>
      </c>
      <c r="C174" s="9">
        <v>104</v>
      </c>
      <c r="D174" s="10">
        <v>99</v>
      </c>
      <c r="E174" s="7"/>
      <c r="F174" s="8"/>
      <c r="G174" s="7">
        <v>40</v>
      </c>
      <c r="H174" s="8"/>
      <c r="I174" s="7"/>
      <c r="J174" s="8"/>
      <c r="K174" s="7"/>
      <c r="L174" s="8"/>
      <c r="M174" s="8"/>
      <c r="N174" s="7">
        <f t="shared" si="88"/>
        <v>2</v>
      </c>
      <c r="O174" s="13" t="str">
        <f t="shared" si="90"/>
        <v>n/a</v>
      </c>
      <c r="P174" s="11"/>
      <c r="Q174" s="25" t="str">
        <f t="shared" si="87"/>
        <v>n/a</v>
      </c>
      <c r="R174" s="7"/>
      <c r="S174" s="8">
        <f t="shared" si="93"/>
        <v>52.941176470588239</v>
      </c>
      <c r="T174" s="7"/>
      <c r="U174" s="8"/>
      <c r="V174" s="7">
        <f t="shared" si="89"/>
        <v>22.857142857142858</v>
      </c>
      <c r="W174" s="8"/>
      <c r="X174" s="7"/>
      <c r="Y174" s="7"/>
      <c r="Z174" s="7"/>
      <c r="AA174" s="7"/>
      <c r="AB174" s="7" t="str">
        <f t="shared" si="91"/>
        <v>n/a</v>
      </c>
    </row>
    <row r="175" spans="1:28" x14ac:dyDescent="0.25">
      <c r="A175" s="9" t="s">
        <v>334</v>
      </c>
      <c r="B175" s="27" t="s">
        <v>333</v>
      </c>
      <c r="C175" s="9">
        <v>107</v>
      </c>
      <c r="D175" s="10">
        <v>103</v>
      </c>
      <c r="E175" s="7"/>
      <c r="F175" s="8"/>
      <c r="G175" s="7">
        <v>42</v>
      </c>
      <c r="H175" s="8"/>
      <c r="I175" s="7"/>
      <c r="J175" s="8"/>
      <c r="K175" s="7"/>
      <c r="L175" s="8"/>
      <c r="M175" s="8"/>
      <c r="N175" s="7">
        <f t="shared" si="88"/>
        <v>2</v>
      </c>
      <c r="O175" s="13" t="str">
        <f t="shared" si="90"/>
        <v>n/a</v>
      </c>
      <c r="P175" s="11"/>
      <c r="Q175" s="25" t="str">
        <f t="shared" si="87"/>
        <v>n/a</v>
      </c>
      <c r="R175" s="7"/>
      <c r="S175" s="8">
        <f t="shared" si="93"/>
        <v>55.080213903743314</v>
      </c>
      <c r="T175" s="7"/>
      <c r="U175" s="8"/>
      <c r="V175" s="7">
        <f t="shared" si="89"/>
        <v>24</v>
      </c>
      <c r="W175" s="8"/>
      <c r="X175" s="7"/>
      <c r="Y175" s="7"/>
      <c r="Z175" s="7"/>
      <c r="AA175" s="7"/>
      <c r="AB175" s="7" t="str">
        <f t="shared" si="91"/>
        <v>n/a</v>
      </c>
    </row>
    <row r="176" spans="1:28" x14ac:dyDescent="0.25">
      <c r="A176" s="9" t="s">
        <v>350</v>
      </c>
      <c r="B176" s="27" t="s">
        <v>349</v>
      </c>
      <c r="C176" s="17">
        <v>135</v>
      </c>
      <c r="D176" s="10">
        <v>104</v>
      </c>
      <c r="E176" s="7"/>
      <c r="F176" s="8"/>
      <c r="G176" s="7"/>
      <c r="H176" s="8"/>
      <c r="I176" s="7"/>
      <c r="J176" s="8"/>
      <c r="K176" s="7"/>
      <c r="L176" s="8"/>
      <c r="M176" s="8"/>
      <c r="N176" s="7">
        <f t="shared" si="88"/>
        <v>1</v>
      </c>
      <c r="O176" s="13" t="str">
        <f t="shared" si="90"/>
        <v>n/a</v>
      </c>
      <c r="P176" s="11"/>
      <c r="Q176" s="25" t="str">
        <f t="shared" si="87"/>
        <v>n/a</v>
      </c>
      <c r="R176" s="7"/>
      <c r="S176" s="8">
        <f t="shared" si="93"/>
        <v>55.614973262032088</v>
      </c>
      <c r="T176" s="7"/>
      <c r="U176" s="8"/>
      <c r="V176" s="7"/>
      <c r="W176" s="8"/>
      <c r="X176" s="7"/>
      <c r="Y176" s="7"/>
      <c r="Z176" s="7"/>
      <c r="AA176" s="7"/>
      <c r="AB176" s="7" t="str">
        <f t="shared" si="91"/>
        <v>n/a</v>
      </c>
    </row>
    <row r="177" spans="1:28" x14ac:dyDescent="0.25">
      <c r="A177" s="9" t="s">
        <v>343</v>
      </c>
      <c r="B177" s="27" t="s">
        <v>344</v>
      </c>
      <c r="C177" s="9">
        <v>159</v>
      </c>
      <c r="D177" s="10">
        <v>143</v>
      </c>
      <c r="E177" s="7"/>
      <c r="F177" s="8"/>
      <c r="G177" s="7">
        <v>64</v>
      </c>
      <c r="H177" s="8"/>
      <c r="I177" s="7"/>
      <c r="J177" s="8"/>
      <c r="K177" s="7">
        <v>94</v>
      </c>
      <c r="L177" s="8"/>
      <c r="M177" s="8"/>
      <c r="N177" s="7">
        <f t="shared" si="88"/>
        <v>3</v>
      </c>
      <c r="O177" s="13" t="str">
        <f t="shared" si="90"/>
        <v>n/a</v>
      </c>
      <c r="P177" s="11"/>
      <c r="Q177" s="25" t="str">
        <f t="shared" si="87"/>
        <v>n/a</v>
      </c>
      <c r="R177" s="7"/>
      <c r="S177" s="8">
        <f t="shared" si="93"/>
        <v>76.470588235294116</v>
      </c>
      <c r="T177" s="7"/>
      <c r="U177" s="8"/>
      <c r="V177" s="7">
        <f>(G177/175)*100</f>
        <v>36.571428571428569</v>
      </c>
      <c r="W177" s="8"/>
      <c r="X177" s="7"/>
      <c r="Y177" s="7"/>
      <c r="Z177" s="7">
        <f>(K177/133)*100</f>
        <v>70.676691729323309</v>
      </c>
      <c r="AA177" s="7"/>
      <c r="AB177" s="7" t="str">
        <f t="shared" si="91"/>
        <v>n/a</v>
      </c>
    </row>
    <row r="178" spans="1:28" x14ac:dyDescent="0.25">
      <c r="A178" s="7" t="s">
        <v>68</v>
      </c>
      <c r="B178" s="27" t="s">
        <v>69</v>
      </c>
      <c r="C178" s="9">
        <v>179</v>
      </c>
      <c r="D178" s="10">
        <v>165</v>
      </c>
      <c r="E178" s="7"/>
      <c r="F178" s="8">
        <v>93</v>
      </c>
      <c r="G178" s="7">
        <v>148</v>
      </c>
      <c r="H178" s="8"/>
      <c r="I178" s="7"/>
      <c r="J178" s="11">
        <v>127</v>
      </c>
      <c r="K178" s="12">
        <v>105</v>
      </c>
      <c r="L178" s="11"/>
      <c r="M178" s="11"/>
      <c r="N178" s="7">
        <f t="shared" si="88"/>
        <v>5</v>
      </c>
      <c r="O178" s="13" t="str">
        <f t="shared" si="90"/>
        <v>n/a</v>
      </c>
      <c r="P178" s="11"/>
      <c r="Q178" s="25" t="str">
        <f t="shared" si="87"/>
        <v>n/a</v>
      </c>
      <c r="R178" s="7"/>
      <c r="S178" s="8">
        <f t="shared" si="93"/>
        <v>88.235294117647058</v>
      </c>
      <c r="T178" s="7"/>
      <c r="U178" s="8">
        <f>(F178/151)*100</f>
        <v>61.589403973509938</v>
      </c>
      <c r="V178" s="7">
        <f>(G178/175)*100</f>
        <v>84.571428571428569</v>
      </c>
      <c r="W178" s="8"/>
      <c r="X178" s="7"/>
      <c r="Y178" s="7">
        <f>(J178/110)*100</f>
        <v>115.45454545454545</v>
      </c>
      <c r="Z178" s="7">
        <f>(K178/133)*100</f>
        <v>78.94736842105263</v>
      </c>
      <c r="AA178" s="7"/>
      <c r="AB178" s="7" t="str">
        <f t="shared" si="91"/>
        <v>n/a</v>
      </c>
    </row>
    <row r="179" spans="1:28" x14ac:dyDescent="0.25">
      <c r="A179" s="7"/>
      <c r="B179" s="31" t="s">
        <v>362</v>
      </c>
      <c r="C179" s="17"/>
      <c r="D179" s="10">
        <v>119</v>
      </c>
      <c r="E179" s="7">
        <v>141</v>
      </c>
      <c r="F179" s="8">
        <v>22</v>
      </c>
      <c r="G179" s="7"/>
      <c r="H179" s="8">
        <v>141</v>
      </c>
      <c r="I179" s="7"/>
      <c r="J179" s="8"/>
      <c r="K179" s="7"/>
      <c r="L179" s="8"/>
      <c r="M179" s="8"/>
      <c r="N179" s="7">
        <f t="shared" si="88"/>
        <v>4</v>
      </c>
      <c r="O179" s="13" t="str">
        <f t="shared" si="90"/>
        <v>n/a</v>
      </c>
      <c r="P179" s="11"/>
      <c r="Q179" s="25" t="str">
        <f t="shared" si="87"/>
        <v>n/a</v>
      </c>
      <c r="R179" s="7"/>
      <c r="S179" s="8">
        <f t="shared" si="93"/>
        <v>63.636363636363633</v>
      </c>
      <c r="T179" s="7">
        <f>(E179/133)*100</f>
        <v>106.01503759398496</v>
      </c>
      <c r="U179" s="8">
        <f>(F179/151)*100</f>
        <v>14.569536423841059</v>
      </c>
      <c r="V179" s="7"/>
      <c r="W179" s="8">
        <f>(H179/162)*100</f>
        <v>87.037037037037038</v>
      </c>
      <c r="X179" s="7"/>
      <c r="Y179" s="7"/>
      <c r="Z179" s="7"/>
      <c r="AA179" s="7"/>
      <c r="AB179" s="7" t="str">
        <f t="shared" si="91"/>
        <v>n/a</v>
      </c>
    </row>
    <row r="180" spans="1:28" x14ac:dyDescent="0.25">
      <c r="A180" s="9" t="s">
        <v>375</v>
      </c>
      <c r="B180" s="31" t="s">
        <v>358</v>
      </c>
      <c r="C180" s="7"/>
      <c r="D180" s="10">
        <v>17</v>
      </c>
      <c r="E180" s="7"/>
      <c r="F180" s="8"/>
      <c r="G180" s="7"/>
      <c r="H180" s="8"/>
      <c r="I180" s="7"/>
      <c r="J180" s="8"/>
      <c r="K180" s="7"/>
      <c r="L180" s="8"/>
      <c r="M180" s="8"/>
      <c r="N180" s="7">
        <f t="shared" si="88"/>
        <v>1</v>
      </c>
      <c r="O180" s="13" t="str">
        <f t="shared" si="90"/>
        <v>n/a</v>
      </c>
      <c r="P180" s="11"/>
      <c r="Q180" s="25" t="str">
        <f t="shared" si="87"/>
        <v>n/a</v>
      </c>
      <c r="R180" s="7"/>
      <c r="S180" s="8">
        <f t="shared" si="93"/>
        <v>9.0909090909090917</v>
      </c>
      <c r="T180" s="7"/>
      <c r="U180" s="8"/>
      <c r="V180" s="7"/>
      <c r="W180" s="8"/>
      <c r="X180" s="7"/>
      <c r="Y180" s="7"/>
      <c r="Z180" s="7"/>
      <c r="AA180" s="7"/>
      <c r="AB180" s="7" t="str">
        <f t="shared" si="91"/>
        <v>n/a</v>
      </c>
    </row>
    <row r="181" spans="1:28" x14ac:dyDescent="0.25">
      <c r="A181" s="9" t="s">
        <v>370</v>
      </c>
      <c r="B181" s="31" t="s">
        <v>353</v>
      </c>
      <c r="C181" s="9">
        <v>5</v>
      </c>
      <c r="D181" s="10">
        <v>39</v>
      </c>
      <c r="E181" s="7"/>
      <c r="F181" s="8"/>
      <c r="G181" s="7">
        <v>32</v>
      </c>
      <c r="H181" s="8"/>
      <c r="I181" s="7">
        <v>62</v>
      </c>
      <c r="J181" s="8"/>
      <c r="K181" s="7"/>
      <c r="L181" s="8"/>
      <c r="M181" s="8"/>
      <c r="N181" s="7">
        <f t="shared" si="88"/>
        <v>3</v>
      </c>
      <c r="O181" s="13" t="str">
        <f t="shared" si="90"/>
        <v>n/a</v>
      </c>
      <c r="P181" s="11"/>
      <c r="Q181" s="25" t="str">
        <f t="shared" si="87"/>
        <v>n/a</v>
      </c>
      <c r="R181" s="7"/>
      <c r="S181" s="8">
        <f t="shared" si="93"/>
        <v>20.855614973262032</v>
      </c>
      <c r="T181" s="7"/>
      <c r="U181" s="8"/>
      <c r="V181" s="7">
        <f>(G181/175)*100</f>
        <v>18.285714285714285</v>
      </c>
      <c r="W181" s="8"/>
      <c r="X181" s="7">
        <f>(I181/144)*100</f>
        <v>43.055555555555557</v>
      </c>
      <c r="Y181" s="7"/>
      <c r="Z181" s="7"/>
      <c r="AA181" s="7"/>
      <c r="AB181" s="7" t="str">
        <f t="shared" si="91"/>
        <v>n/a</v>
      </c>
    </row>
    <row r="182" spans="1:28" x14ac:dyDescent="0.25">
      <c r="A182" s="9" t="s">
        <v>368</v>
      </c>
      <c r="B182" s="31" t="s">
        <v>351</v>
      </c>
      <c r="C182" s="7"/>
      <c r="D182" s="10">
        <v>35</v>
      </c>
      <c r="E182" s="7"/>
      <c r="F182" s="8"/>
      <c r="G182" s="7"/>
      <c r="H182" s="8"/>
      <c r="I182" s="7"/>
      <c r="J182" s="8"/>
      <c r="K182" s="7"/>
      <c r="L182" s="8"/>
      <c r="M182" s="8"/>
      <c r="N182" s="7">
        <f t="shared" si="88"/>
        <v>1</v>
      </c>
      <c r="O182" s="13" t="str">
        <f t="shared" si="90"/>
        <v>n/a</v>
      </c>
      <c r="P182" s="11"/>
      <c r="Q182" s="25" t="str">
        <f t="shared" si="87"/>
        <v>n/a</v>
      </c>
      <c r="R182" s="7"/>
      <c r="S182" s="8">
        <f t="shared" si="93"/>
        <v>18.71657754010695</v>
      </c>
      <c r="T182" s="7"/>
      <c r="U182" s="8"/>
      <c r="V182" s="7"/>
      <c r="W182" s="8"/>
      <c r="X182" s="7"/>
      <c r="Y182" s="7"/>
      <c r="Z182" s="7"/>
      <c r="AA182" s="7"/>
      <c r="AB182" s="7" t="str">
        <f t="shared" si="91"/>
        <v>n/a</v>
      </c>
    </row>
    <row r="183" spans="1:28" x14ac:dyDescent="0.25">
      <c r="A183" s="9" t="s">
        <v>378</v>
      </c>
      <c r="B183" s="31" t="s">
        <v>361</v>
      </c>
      <c r="C183" s="9">
        <v>83</v>
      </c>
      <c r="D183" s="10">
        <v>60</v>
      </c>
      <c r="E183" s="7"/>
      <c r="F183" s="8"/>
      <c r="G183" s="7"/>
      <c r="H183" s="8"/>
      <c r="I183" s="7"/>
      <c r="J183" s="8"/>
      <c r="K183" s="7"/>
      <c r="L183" s="8"/>
      <c r="M183" s="8"/>
      <c r="N183" s="7">
        <f t="shared" si="88"/>
        <v>1</v>
      </c>
      <c r="O183" s="13" t="str">
        <f t="shared" si="90"/>
        <v>n/a</v>
      </c>
      <c r="P183" s="11"/>
      <c r="Q183" s="25" t="str">
        <f t="shared" si="87"/>
        <v>n/a</v>
      </c>
      <c r="R183" s="7"/>
      <c r="S183" s="8">
        <f t="shared" si="93"/>
        <v>32.085561497326204</v>
      </c>
      <c r="T183" s="7"/>
      <c r="U183" s="8"/>
      <c r="V183" s="7"/>
      <c r="W183" s="8"/>
      <c r="X183" s="7"/>
      <c r="Y183" s="7"/>
      <c r="Z183" s="7"/>
      <c r="AA183" s="7"/>
      <c r="AB183" s="7" t="str">
        <f t="shared" si="91"/>
        <v>n/a</v>
      </c>
    </row>
    <row r="184" spans="1:28" x14ac:dyDescent="0.25">
      <c r="A184" s="9" t="s">
        <v>369</v>
      </c>
      <c r="B184" s="31" t="s">
        <v>352</v>
      </c>
      <c r="C184" s="9">
        <v>58</v>
      </c>
      <c r="D184" s="10">
        <v>70</v>
      </c>
      <c r="E184" s="7"/>
      <c r="F184" s="8"/>
      <c r="G184" s="7"/>
      <c r="H184" s="8"/>
      <c r="I184" s="7"/>
      <c r="J184" s="8"/>
      <c r="K184" s="7"/>
      <c r="L184" s="8"/>
      <c r="M184" s="8"/>
      <c r="N184" s="7">
        <f t="shared" si="88"/>
        <v>1</v>
      </c>
      <c r="O184" s="13" t="str">
        <f t="shared" si="90"/>
        <v>n/a</v>
      </c>
      <c r="P184" s="11"/>
      <c r="Q184" s="25" t="str">
        <f t="shared" si="87"/>
        <v>n/a</v>
      </c>
      <c r="R184" s="7"/>
      <c r="S184" s="8">
        <f t="shared" si="93"/>
        <v>37.433155080213901</v>
      </c>
      <c r="T184" s="7"/>
      <c r="U184" s="8"/>
      <c r="V184" s="7"/>
      <c r="W184" s="8"/>
      <c r="X184" s="7"/>
      <c r="Y184" s="7"/>
      <c r="Z184" s="7"/>
      <c r="AA184" s="7"/>
      <c r="AB184" s="7" t="str">
        <f t="shared" si="91"/>
        <v>n/a</v>
      </c>
    </row>
    <row r="185" spans="1:28" x14ac:dyDescent="0.25">
      <c r="A185" s="19" t="s">
        <v>385</v>
      </c>
      <c r="B185" s="31" t="s">
        <v>363</v>
      </c>
      <c r="C185" s="9">
        <v>56</v>
      </c>
      <c r="D185" s="10">
        <v>72</v>
      </c>
      <c r="E185" s="7"/>
      <c r="F185" s="8"/>
      <c r="G185" s="7"/>
      <c r="H185" s="8"/>
      <c r="I185" s="7"/>
      <c r="J185" s="8"/>
      <c r="K185" s="7"/>
      <c r="L185" s="8"/>
      <c r="M185" s="8"/>
      <c r="N185" s="7">
        <f t="shared" si="88"/>
        <v>1</v>
      </c>
      <c r="O185" s="13" t="str">
        <f t="shared" si="90"/>
        <v>n/a</v>
      </c>
      <c r="P185" s="11"/>
      <c r="Q185" s="25" t="str">
        <f t="shared" si="87"/>
        <v>n/a</v>
      </c>
      <c r="R185" s="7"/>
      <c r="S185" s="8">
        <f t="shared" si="93"/>
        <v>38.502673796791441</v>
      </c>
      <c r="T185" s="7"/>
      <c r="U185" s="8"/>
      <c r="V185" s="7"/>
      <c r="W185" s="8"/>
      <c r="X185" s="7"/>
      <c r="Y185" s="7"/>
      <c r="Z185" s="7"/>
      <c r="AA185" s="7"/>
      <c r="AB185" s="7" t="str">
        <f t="shared" si="91"/>
        <v>n/a</v>
      </c>
    </row>
    <row r="186" spans="1:28" x14ac:dyDescent="0.25">
      <c r="A186" s="9" t="s">
        <v>373</v>
      </c>
      <c r="B186" s="31" t="s">
        <v>356</v>
      </c>
      <c r="C186" s="9">
        <v>87</v>
      </c>
      <c r="D186" s="10">
        <v>75</v>
      </c>
      <c r="E186" s="7"/>
      <c r="F186" s="8"/>
      <c r="G186" s="7">
        <v>52</v>
      </c>
      <c r="H186" s="8"/>
      <c r="I186" s="7"/>
      <c r="J186" s="8"/>
      <c r="K186" s="7"/>
      <c r="L186" s="8"/>
      <c r="M186" s="8"/>
      <c r="N186" s="7">
        <f t="shared" si="88"/>
        <v>2</v>
      </c>
      <c r="O186" s="13" t="str">
        <f t="shared" si="90"/>
        <v>n/a</v>
      </c>
      <c r="P186" s="11"/>
      <c r="Q186" s="25" t="str">
        <f t="shared" si="87"/>
        <v>n/a</v>
      </c>
      <c r="R186" s="7"/>
      <c r="S186" s="8">
        <f t="shared" si="93"/>
        <v>40.106951871657756</v>
      </c>
      <c r="T186" s="7"/>
      <c r="U186" s="8"/>
      <c r="V186" s="7">
        <f>(G186/175)*100</f>
        <v>29.714285714285715</v>
      </c>
      <c r="W186" s="8"/>
      <c r="X186" s="7"/>
      <c r="Y186" s="7"/>
      <c r="Z186" s="7"/>
      <c r="AA186" s="7"/>
      <c r="AB186" s="7" t="str">
        <f t="shared" si="91"/>
        <v>n/a</v>
      </c>
    </row>
    <row r="187" spans="1:28" x14ac:dyDescent="0.25">
      <c r="A187" s="9" t="s">
        <v>372</v>
      </c>
      <c r="B187" s="31" t="s">
        <v>355</v>
      </c>
      <c r="C187" s="9">
        <v>113</v>
      </c>
      <c r="D187" s="10">
        <v>92</v>
      </c>
      <c r="E187" s="7"/>
      <c r="F187" s="8"/>
      <c r="G187" s="7"/>
      <c r="H187" s="8"/>
      <c r="I187" s="7"/>
      <c r="J187" s="8"/>
      <c r="K187" s="7">
        <v>84</v>
      </c>
      <c r="L187" s="8"/>
      <c r="M187" s="8"/>
      <c r="N187" s="7">
        <f t="shared" si="88"/>
        <v>2</v>
      </c>
      <c r="O187" s="13" t="str">
        <f t="shared" si="90"/>
        <v>n/a</v>
      </c>
      <c r="P187" s="11"/>
      <c r="Q187" s="25" t="str">
        <f t="shared" si="87"/>
        <v>n/a</v>
      </c>
      <c r="R187" s="7"/>
      <c r="S187" s="8">
        <f t="shared" si="93"/>
        <v>49.19786096256685</v>
      </c>
      <c r="T187" s="7"/>
      <c r="U187" s="8"/>
      <c r="V187" s="7"/>
      <c r="W187" s="8"/>
      <c r="X187" s="7"/>
      <c r="Y187" s="7"/>
      <c r="Z187" s="7">
        <f>(K187/133)*100</f>
        <v>63.157894736842103</v>
      </c>
      <c r="AA187" s="7"/>
      <c r="AB187" s="7" t="str">
        <f t="shared" si="91"/>
        <v>n/a</v>
      </c>
    </row>
    <row r="188" spans="1:28" x14ac:dyDescent="0.25">
      <c r="A188" s="9" t="s">
        <v>379</v>
      </c>
      <c r="B188" s="31" t="s">
        <v>364</v>
      </c>
      <c r="C188" s="9">
        <v>90</v>
      </c>
      <c r="D188" s="10">
        <v>90</v>
      </c>
      <c r="E188" s="7"/>
      <c r="F188" s="8"/>
      <c r="G188" s="7">
        <v>48</v>
      </c>
      <c r="H188" s="8"/>
      <c r="I188" s="7"/>
      <c r="J188" s="8"/>
      <c r="K188" s="7"/>
      <c r="L188" s="8"/>
      <c r="M188" s="8"/>
      <c r="N188" s="7">
        <f t="shared" si="88"/>
        <v>2</v>
      </c>
      <c r="O188" s="13" t="str">
        <f t="shared" si="90"/>
        <v>n/a</v>
      </c>
      <c r="P188" s="11"/>
      <c r="Q188" s="25" t="str">
        <f t="shared" si="87"/>
        <v>n/a</v>
      </c>
      <c r="R188" s="7"/>
      <c r="S188" s="8">
        <f t="shared" si="93"/>
        <v>48.128342245989302</v>
      </c>
      <c r="T188" s="7"/>
      <c r="U188" s="8"/>
      <c r="V188" s="7">
        <f>(G188/175)*100</f>
        <v>27.428571428571431</v>
      </c>
      <c r="W188" s="8"/>
      <c r="X188" s="7"/>
      <c r="Y188" s="7"/>
      <c r="Z188" s="7"/>
      <c r="AA188" s="7"/>
      <c r="AB188" s="7" t="str">
        <f t="shared" si="91"/>
        <v>n/a</v>
      </c>
    </row>
    <row r="189" spans="1:28" x14ac:dyDescent="0.25">
      <c r="A189" s="9" t="s">
        <v>381</v>
      </c>
      <c r="B189" s="31" t="s">
        <v>366</v>
      </c>
      <c r="C189" s="17">
        <v>137</v>
      </c>
      <c r="D189" s="10">
        <v>98</v>
      </c>
      <c r="E189" s="7"/>
      <c r="F189" s="8"/>
      <c r="G189" s="7"/>
      <c r="H189" s="8"/>
      <c r="I189" s="7"/>
      <c r="J189" s="8"/>
      <c r="K189" s="7"/>
      <c r="L189" s="8"/>
      <c r="M189" s="8"/>
      <c r="N189" s="7">
        <f t="shared" si="88"/>
        <v>1</v>
      </c>
      <c r="O189" s="13" t="str">
        <f t="shared" si="90"/>
        <v>n/a</v>
      </c>
      <c r="P189" s="11"/>
      <c r="Q189" s="25" t="str">
        <f t="shared" si="87"/>
        <v>n/a</v>
      </c>
      <c r="R189" s="7"/>
      <c r="S189" s="8">
        <f t="shared" si="93"/>
        <v>52.406417112299465</v>
      </c>
      <c r="T189" s="7"/>
      <c r="U189" s="8"/>
      <c r="V189" s="7"/>
      <c r="W189" s="8"/>
      <c r="X189" s="7"/>
      <c r="Y189" s="7"/>
      <c r="Z189" s="7"/>
      <c r="AA189" s="7"/>
      <c r="AB189" s="7" t="str">
        <f t="shared" si="91"/>
        <v>n/a</v>
      </c>
    </row>
    <row r="190" spans="1:28" x14ac:dyDescent="0.25">
      <c r="A190" s="9" t="s">
        <v>376</v>
      </c>
      <c r="B190" s="31" t="s">
        <v>359</v>
      </c>
      <c r="C190" s="9">
        <v>71</v>
      </c>
      <c r="D190" s="10">
        <v>101</v>
      </c>
      <c r="E190" s="7"/>
      <c r="F190" s="8"/>
      <c r="G190" s="7">
        <v>112</v>
      </c>
      <c r="H190" s="8"/>
      <c r="I190" s="7"/>
      <c r="J190" s="8"/>
      <c r="K190" s="7"/>
      <c r="L190" s="8"/>
      <c r="M190" s="8"/>
      <c r="N190" s="7">
        <f t="shared" si="88"/>
        <v>2</v>
      </c>
      <c r="O190" s="13" t="str">
        <f t="shared" si="90"/>
        <v>n/a</v>
      </c>
      <c r="P190" s="11"/>
      <c r="Q190" s="25" t="str">
        <f t="shared" si="87"/>
        <v>n/a</v>
      </c>
      <c r="R190" s="7"/>
      <c r="S190" s="8">
        <f t="shared" si="93"/>
        <v>54.01069518716578</v>
      </c>
      <c r="T190" s="7"/>
      <c r="U190" s="8"/>
      <c r="V190" s="7">
        <f>(G190/175)*100</f>
        <v>64</v>
      </c>
      <c r="W190" s="8"/>
      <c r="X190" s="7"/>
      <c r="Y190" s="7"/>
      <c r="Z190" s="7"/>
      <c r="AA190" s="7"/>
      <c r="AB190" s="7" t="str">
        <f t="shared" si="91"/>
        <v>n/a</v>
      </c>
    </row>
    <row r="191" spans="1:28" x14ac:dyDescent="0.25">
      <c r="A191" s="9" t="s">
        <v>377</v>
      </c>
      <c r="B191" s="31" t="s">
        <v>360</v>
      </c>
      <c r="C191" s="9">
        <v>156</v>
      </c>
      <c r="D191" s="10">
        <v>131</v>
      </c>
      <c r="E191" s="7"/>
      <c r="F191" s="8"/>
      <c r="G191" s="7"/>
      <c r="H191" s="8"/>
      <c r="I191" s="7"/>
      <c r="J191" s="8"/>
      <c r="K191" s="7"/>
      <c r="L191" s="8"/>
      <c r="M191" s="8"/>
      <c r="N191" s="7">
        <f t="shared" si="88"/>
        <v>1</v>
      </c>
      <c r="O191" s="13" t="str">
        <f t="shared" si="90"/>
        <v>n/a</v>
      </c>
      <c r="P191" s="11"/>
      <c r="Q191" s="25" t="str">
        <f t="shared" si="87"/>
        <v>n/a</v>
      </c>
      <c r="R191" s="7"/>
      <c r="S191" s="8">
        <f t="shared" si="93"/>
        <v>70.053475935828885</v>
      </c>
      <c r="T191" s="7"/>
      <c r="U191" s="8"/>
      <c r="V191" s="7"/>
      <c r="W191" s="8"/>
      <c r="X191" s="7"/>
      <c r="Y191" s="7"/>
      <c r="Z191" s="7"/>
      <c r="AA191" s="7"/>
      <c r="AB191" s="7" t="str">
        <f t="shared" si="91"/>
        <v>n/a</v>
      </c>
    </row>
    <row r="192" spans="1:28" x14ac:dyDescent="0.25">
      <c r="A192" s="9" t="s">
        <v>382</v>
      </c>
      <c r="B192" s="31" t="s">
        <v>367</v>
      </c>
      <c r="C192" s="17">
        <v>160</v>
      </c>
      <c r="D192" s="10">
        <v>138</v>
      </c>
      <c r="E192" s="7"/>
      <c r="F192" s="8"/>
      <c r="G192" s="7">
        <v>71</v>
      </c>
      <c r="H192" s="8"/>
      <c r="I192" s="7"/>
      <c r="J192" s="8"/>
      <c r="K192" s="7"/>
      <c r="L192" s="8"/>
      <c r="M192" s="8"/>
      <c r="N192" s="7">
        <f t="shared" si="88"/>
        <v>2</v>
      </c>
      <c r="O192" s="13" t="str">
        <f t="shared" si="90"/>
        <v>n/a</v>
      </c>
      <c r="P192" s="11"/>
      <c r="Q192" s="25" t="str">
        <f t="shared" si="87"/>
        <v>n/a</v>
      </c>
      <c r="R192" s="7"/>
      <c r="S192" s="8">
        <f t="shared" si="93"/>
        <v>73.796791443850267</v>
      </c>
      <c r="T192" s="7"/>
      <c r="U192" s="8"/>
      <c r="V192" s="7">
        <f>(G192/175)*100</f>
        <v>40.571428571428569</v>
      </c>
      <c r="W192" s="8"/>
      <c r="X192" s="7"/>
      <c r="Y192" s="7"/>
      <c r="Z192" s="7"/>
      <c r="AA192" s="7"/>
      <c r="AB192" s="7" t="str">
        <f t="shared" si="91"/>
        <v>n/a</v>
      </c>
    </row>
    <row r="193" spans="1:28" x14ac:dyDescent="0.25">
      <c r="A193" s="9" t="s">
        <v>374</v>
      </c>
      <c r="B193" s="31" t="s">
        <v>357</v>
      </c>
      <c r="C193" s="9">
        <v>172</v>
      </c>
      <c r="D193" s="10">
        <v>134</v>
      </c>
      <c r="E193" s="7"/>
      <c r="F193" s="8"/>
      <c r="G193" s="7"/>
      <c r="H193" s="8"/>
      <c r="I193" s="7"/>
      <c r="J193" s="8"/>
      <c r="K193" s="7"/>
      <c r="L193" s="8"/>
      <c r="M193" s="8"/>
      <c r="N193" s="7">
        <f t="shared" si="88"/>
        <v>1</v>
      </c>
      <c r="O193" s="13" t="str">
        <f t="shared" si="90"/>
        <v>n/a</v>
      </c>
      <c r="P193" s="11"/>
      <c r="Q193" s="25" t="str">
        <f t="shared" si="87"/>
        <v>n/a</v>
      </c>
      <c r="R193" s="7"/>
      <c r="S193" s="8">
        <f t="shared" si="93"/>
        <v>71.657754010695186</v>
      </c>
      <c r="T193" s="7"/>
      <c r="U193" s="8"/>
      <c r="V193" s="7"/>
      <c r="W193" s="8"/>
      <c r="X193" s="7"/>
      <c r="Y193" s="7"/>
      <c r="Z193" s="7"/>
      <c r="AA193" s="7"/>
      <c r="AB193" s="7" t="str">
        <f t="shared" si="91"/>
        <v>n/a</v>
      </c>
    </row>
    <row r="194" spans="1:28" x14ac:dyDescent="0.25">
      <c r="A194" s="9" t="s">
        <v>380</v>
      </c>
      <c r="B194" s="31" t="s">
        <v>365</v>
      </c>
      <c r="C194" s="17">
        <v>169</v>
      </c>
      <c r="D194" s="10">
        <v>152</v>
      </c>
      <c r="E194" s="7"/>
      <c r="F194" s="8"/>
      <c r="G194" s="7">
        <v>85</v>
      </c>
      <c r="H194" s="8"/>
      <c r="I194" s="7"/>
      <c r="J194" s="8"/>
      <c r="K194" s="7">
        <v>118</v>
      </c>
      <c r="L194" s="8"/>
      <c r="M194" s="8"/>
      <c r="N194" s="7">
        <f t="shared" si="88"/>
        <v>3</v>
      </c>
      <c r="O194" s="13" t="str">
        <f>IF(N194&gt;5,AVERAGE(D194:M194),"n/a")</f>
        <v>n/a</v>
      </c>
      <c r="P194" s="11"/>
      <c r="Q194" s="25" t="str">
        <f t="shared" si="87"/>
        <v>n/a</v>
      </c>
      <c r="R194" s="7"/>
      <c r="S194" s="8">
        <f t="shared" si="93"/>
        <v>81.283422459893046</v>
      </c>
      <c r="T194" s="7"/>
      <c r="U194" s="8"/>
      <c r="V194" s="7">
        <f>(G194/175)*100</f>
        <v>48.571428571428569</v>
      </c>
      <c r="W194" s="8"/>
      <c r="X194" s="7"/>
      <c r="Y194" s="7"/>
      <c r="Z194" s="7">
        <f>(K194/133)*100</f>
        <v>88.721804511278194</v>
      </c>
      <c r="AA194" s="7"/>
      <c r="AB194" s="7" t="str">
        <f>IF(N194&gt;5,AVERAGE(S194:AA194),"n/a")</f>
        <v>n/a</v>
      </c>
    </row>
    <row r="195" spans="1:28" x14ac:dyDescent="0.25">
      <c r="A195" s="7"/>
      <c r="B195" s="27"/>
      <c r="C195" s="7"/>
      <c r="D195" s="8"/>
      <c r="E195" s="7"/>
      <c r="F195" s="8"/>
      <c r="G195" s="7"/>
      <c r="H195" s="8"/>
      <c r="I195" s="7"/>
      <c r="J195" s="8"/>
      <c r="K195" s="7"/>
      <c r="L195" s="8"/>
      <c r="M195" s="8"/>
      <c r="N195" s="7"/>
      <c r="O195" s="13"/>
      <c r="P195" s="11"/>
      <c r="Q195" s="25"/>
      <c r="R195" s="7"/>
      <c r="S195" s="8"/>
      <c r="T195" s="7"/>
      <c r="U195" s="8"/>
      <c r="V195" s="7"/>
      <c r="W195" s="8"/>
      <c r="X195" s="7"/>
      <c r="Y195" s="7"/>
      <c r="Z195" s="7"/>
      <c r="AA195" s="7"/>
      <c r="AB195" s="7"/>
    </row>
    <row r="196" spans="1:28" x14ac:dyDescent="0.25">
      <c r="A196" s="7"/>
      <c r="B196" s="27"/>
      <c r="C196" s="7"/>
      <c r="D196" s="8"/>
      <c r="E196" s="7"/>
      <c r="F196" s="8"/>
      <c r="G196" s="7"/>
      <c r="H196" s="8"/>
      <c r="I196" s="7"/>
      <c r="J196" s="8"/>
      <c r="K196" s="7"/>
      <c r="L196" s="8"/>
      <c r="M196" s="8"/>
      <c r="N196" s="7"/>
      <c r="O196" s="13"/>
      <c r="P196" s="11"/>
      <c r="Q196" s="20">
        <f>AVERAGE(Q2:Q194)</f>
        <v>25.795994322029163</v>
      </c>
      <c r="R196" s="9"/>
      <c r="S196" s="8"/>
      <c r="T196" s="7"/>
      <c r="U196" s="8"/>
      <c r="V196" s="7"/>
      <c r="W196" s="8"/>
      <c r="X196" s="7"/>
      <c r="Y196" s="7"/>
      <c r="Z196" s="7"/>
      <c r="AA196" s="7"/>
      <c r="AB196" s="7"/>
    </row>
    <row r="197" spans="1:28" x14ac:dyDescent="0.25">
      <c r="D197" s="1"/>
      <c r="F197" s="1"/>
      <c r="H197" s="1"/>
      <c r="J197" s="1"/>
      <c r="L197" s="1"/>
      <c r="M197" s="1"/>
      <c r="O197" s="1"/>
      <c r="P197" s="22"/>
    </row>
  </sheetData>
  <sortState ref="A2:AB194">
    <sortCondition ref="O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opLeftCell="B4" workbookViewId="0">
      <selection activeCell="G1" sqref="G1"/>
    </sheetView>
  </sheetViews>
  <sheetFormatPr baseColWidth="10" defaultRowHeight="15" x14ac:dyDescent="0.25"/>
  <cols>
    <col min="2" max="2" width="16.85546875" customWidth="1"/>
  </cols>
  <sheetData>
    <row r="1" spans="2:4" ht="147.75" x14ac:dyDescent="0.25">
      <c r="B1" s="37" t="s">
        <v>1</v>
      </c>
      <c r="C1" s="5" t="s">
        <v>393</v>
      </c>
      <c r="D1" s="36" t="s">
        <v>391</v>
      </c>
    </row>
    <row r="2" spans="2:4" x14ac:dyDescent="0.25">
      <c r="B2" s="35" t="s">
        <v>276</v>
      </c>
      <c r="C2" s="34">
        <v>1</v>
      </c>
      <c r="D2" s="33">
        <v>11</v>
      </c>
    </row>
    <row r="3" spans="2:4" x14ac:dyDescent="0.25">
      <c r="B3" s="35" t="s">
        <v>84</v>
      </c>
      <c r="C3" s="34">
        <v>2</v>
      </c>
      <c r="D3" s="33">
        <v>3</v>
      </c>
    </row>
    <row r="4" spans="2:4" x14ac:dyDescent="0.25">
      <c r="B4" s="35" t="s">
        <v>225</v>
      </c>
      <c r="C4" s="34">
        <v>3</v>
      </c>
      <c r="D4" s="33">
        <v>1</v>
      </c>
    </row>
    <row r="5" spans="2:4" x14ac:dyDescent="0.25">
      <c r="B5" s="35" t="s">
        <v>100</v>
      </c>
      <c r="C5" s="34">
        <v>4</v>
      </c>
      <c r="D5" s="33">
        <v>8</v>
      </c>
    </row>
    <row r="6" spans="2:4" x14ac:dyDescent="0.25">
      <c r="B6" s="35" t="s">
        <v>53</v>
      </c>
      <c r="C6" s="34">
        <v>5</v>
      </c>
      <c r="D6" s="33">
        <v>2</v>
      </c>
    </row>
    <row r="7" spans="2:4" x14ac:dyDescent="0.25">
      <c r="B7" s="35" t="s">
        <v>80</v>
      </c>
      <c r="C7" s="34">
        <v>6</v>
      </c>
      <c r="D7" s="33">
        <v>9</v>
      </c>
    </row>
    <row r="8" spans="2:4" x14ac:dyDescent="0.25">
      <c r="B8" s="35" t="s">
        <v>17</v>
      </c>
      <c r="C8" s="34">
        <v>7</v>
      </c>
      <c r="D8" s="33">
        <v>14</v>
      </c>
    </row>
    <row r="9" spans="2:4" x14ac:dyDescent="0.25">
      <c r="B9" s="35" t="s">
        <v>223</v>
      </c>
      <c r="C9" s="34">
        <v>8</v>
      </c>
      <c r="D9" s="33">
        <v>4</v>
      </c>
    </row>
    <row r="10" spans="2:4" x14ac:dyDescent="0.25">
      <c r="B10" s="35" t="s">
        <v>144</v>
      </c>
      <c r="C10" s="34">
        <v>9</v>
      </c>
      <c r="D10" s="33">
        <v>7</v>
      </c>
    </row>
    <row r="11" spans="2:4" x14ac:dyDescent="0.25">
      <c r="B11" s="35" t="s">
        <v>106</v>
      </c>
      <c r="C11" s="34">
        <v>10</v>
      </c>
      <c r="D11" s="33">
        <v>12</v>
      </c>
    </row>
    <row r="12" spans="2:4" x14ac:dyDescent="0.25">
      <c r="B12" s="35" t="s">
        <v>102</v>
      </c>
      <c r="C12" s="34">
        <v>11</v>
      </c>
      <c r="D12" s="33">
        <v>18</v>
      </c>
    </row>
    <row r="13" spans="2:4" x14ac:dyDescent="0.25">
      <c r="B13" s="35" t="s">
        <v>23</v>
      </c>
      <c r="C13" s="34">
        <v>12</v>
      </c>
      <c r="D13" s="33">
        <v>16</v>
      </c>
    </row>
    <row r="14" spans="2:4" x14ac:dyDescent="0.25">
      <c r="B14" s="35" t="s">
        <v>51</v>
      </c>
      <c r="C14" s="34">
        <v>13</v>
      </c>
      <c r="D14" s="33">
        <v>12</v>
      </c>
    </row>
    <row r="15" spans="2:4" x14ac:dyDescent="0.25">
      <c r="B15" s="35" t="s">
        <v>138</v>
      </c>
      <c r="C15" s="34">
        <v>14</v>
      </c>
      <c r="D15" s="33">
        <v>9</v>
      </c>
    </row>
    <row r="16" spans="2:4" x14ac:dyDescent="0.25">
      <c r="B16" s="35" t="s">
        <v>78</v>
      </c>
      <c r="C16" s="34">
        <v>15</v>
      </c>
      <c r="D16" s="33">
        <v>31</v>
      </c>
    </row>
    <row r="17" spans="2:4" x14ac:dyDescent="0.25">
      <c r="B17" s="35" t="s">
        <v>181</v>
      </c>
      <c r="C17" s="34">
        <v>16</v>
      </c>
      <c r="D17" s="33">
        <v>19</v>
      </c>
    </row>
    <row r="18" spans="2:4" x14ac:dyDescent="0.25">
      <c r="B18" s="35" t="s">
        <v>274</v>
      </c>
      <c r="C18" s="34">
        <v>17</v>
      </c>
      <c r="D18" s="33">
        <v>21</v>
      </c>
    </row>
    <row r="19" spans="2:4" x14ac:dyDescent="0.25">
      <c r="B19" s="35" t="s">
        <v>153</v>
      </c>
      <c r="C19" s="34">
        <v>18</v>
      </c>
      <c r="D19" s="33">
        <v>20</v>
      </c>
    </row>
    <row r="20" spans="2:4" x14ac:dyDescent="0.25">
      <c r="B20" s="35" t="s">
        <v>262</v>
      </c>
      <c r="C20" s="34">
        <v>19</v>
      </c>
      <c r="D20" s="33">
        <v>6</v>
      </c>
    </row>
    <row r="21" spans="2:4" x14ac:dyDescent="0.25">
      <c r="B21" s="35" t="s">
        <v>15</v>
      </c>
      <c r="C21" s="34">
        <v>20</v>
      </c>
      <c r="D21" s="33">
        <v>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M10" sqref="M10"/>
    </sheetView>
  </sheetViews>
  <sheetFormatPr baseColWidth="10" defaultRowHeight="15" x14ac:dyDescent="0.25"/>
  <cols>
    <col min="1" max="1" width="15.42578125" customWidth="1"/>
    <col min="2" max="2" width="10.5703125" customWidth="1"/>
  </cols>
  <sheetData>
    <row r="1" spans="1:3" ht="162" x14ac:dyDescent="0.25">
      <c r="A1" s="37" t="s">
        <v>412</v>
      </c>
      <c r="B1" s="37" t="s">
        <v>384</v>
      </c>
      <c r="C1" s="37" t="s">
        <v>392</v>
      </c>
    </row>
    <row r="2" spans="1:3" ht="15.75" customHeight="1" x14ac:dyDescent="0.25">
      <c r="A2" s="35" t="s">
        <v>413</v>
      </c>
      <c r="B2">
        <v>7.1</v>
      </c>
      <c r="C2">
        <v>6.06</v>
      </c>
    </row>
    <row r="3" spans="1:3" x14ac:dyDescent="0.25">
      <c r="A3" s="35" t="s">
        <v>53</v>
      </c>
      <c r="B3">
        <v>9</v>
      </c>
      <c r="C3">
        <v>8.4499999999999993</v>
      </c>
    </row>
    <row r="4" spans="1:3" x14ac:dyDescent="0.25">
      <c r="A4" s="35" t="s">
        <v>84</v>
      </c>
      <c r="B4">
        <v>10.1</v>
      </c>
      <c r="C4">
        <v>9.57</v>
      </c>
    </row>
    <row r="5" spans="1:3" x14ac:dyDescent="0.25">
      <c r="A5" s="35" t="s">
        <v>223</v>
      </c>
      <c r="B5">
        <v>10.3</v>
      </c>
      <c r="C5">
        <v>5.46</v>
      </c>
    </row>
    <row r="6" spans="1:3" x14ac:dyDescent="0.25">
      <c r="A6" s="35" t="s">
        <v>229</v>
      </c>
      <c r="B6">
        <v>11.3</v>
      </c>
      <c r="C6">
        <v>11.62</v>
      </c>
    </row>
    <row r="7" spans="1:3" x14ac:dyDescent="0.25">
      <c r="A7" s="35" t="s">
        <v>262</v>
      </c>
      <c r="B7">
        <v>11.4</v>
      </c>
      <c r="C7">
        <v>6.67</v>
      </c>
    </row>
    <row r="8" spans="1:3" x14ac:dyDescent="0.25">
      <c r="A8" s="35" t="s">
        <v>144</v>
      </c>
      <c r="B8">
        <v>13.2</v>
      </c>
      <c r="C8">
        <v>10.82</v>
      </c>
    </row>
    <row r="9" spans="1:3" x14ac:dyDescent="0.25">
      <c r="A9" s="35" t="s">
        <v>100</v>
      </c>
      <c r="B9">
        <v>14.8</v>
      </c>
      <c r="C9">
        <v>13.66</v>
      </c>
    </row>
    <row r="10" spans="1:3" x14ac:dyDescent="0.25">
      <c r="A10" s="35" t="s">
        <v>80</v>
      </c>
      <c r="B10">
        <v>15.9</v>
      </c>
      <c r="C10">
        <v>12.99</v>
      </c>
    </row>
    <row r="11" spans="1:3" x14ac:dyDescent="0.25">
      <c r="A11" s="35" t="s">
        <v>138</v>
      </c>
      <c r="B11">
        <v>15.9</v>
      </c>
      <c r="C11">
        <v>11.98</v>
      </c>
    </row>
    <row r="12" spans="1:3" x14ac:dyDescent="0.25">
      <c r="A12" s="35" t="s">
        <v>276</v>
      </c>
      <c r="B12">
        <v>16.5</v>
      </c>
      <c r="C12">
        <v>18.309999999999999</v>
      </c>
    </row>
    <row r="13" spans="1:3" x14ac:dyDescent="0.25">
      <c r="A13" s="35" t="s">
        <v>106</v>
      </c>
      <c r="B13">
        <v>17.5</v>
      </c>
      <c r="C13">
        <v>15.15</v>
      </c>
    </row>
    <row r="14" spans="1:3" x14ac:dyDescent="0.25">
      <c r="A14" s="35" t="s">
        <v>51</v>
      </c>
      <c r="B14">
        <v>17.5</v>
      </c>
      <c r="C14">
        <v>22.82</v>
      </c>
    </row>
    <row r="15" spans="1:3" x14ac:dyDescent="0.25">
      <c r="A15" s="35" t="s">
        <v>17</v>
      </c>
      <c r="B15">
        <v>19.2</v>
      </c>
      <c r="C15">
        <v>10.98</v>
      </c>
    </row>
    <row r="16" spans="1:3" x14ac:dyDescent="0.25">
      <c r="A16" s="35" t="s">
        <v>15</v>
      </c>
      <c r="B16">
        <v>19.7</v>
      </c>
      <c r="C16">
        <v>28.99</v>
      </c>
    </row>
    <row r="17" spans="1:3" x14ac:dyDescent="0.25">
      <c r="A17" s="35" t="s">
        <v>23</v>
      </c>
      <c r="B17">
        <v>26.2</v>
      </c>
      <c r="C17">
        <v>21.44</v>
      </c>
    </row>
    <row r="18" spans="1:3" x14ac:dyDescent="0.25">
      <c r="A18" s="35" t="s">
        <v>94</v>
      </c>
      <c r="B18">
        <v>28.4</v>
      </c>
      <c r="C18">
        <v>11.12</v>
      </c>
    </row>
    <row r="19" spans="1:3" x14ac:dyDescent="0.25">
      <c r="A19" s="35" t="s">
        <v>102</v>
      </c>
      <c r="B19">
        <v>30.6</v>
      </c>
      <c r="C19">
        <v>19.93</v>
      </c>
    </row>
    <row r="20" spans="1:3" x14ac:dyDescent="0.25">
      <c r="A20" s="35" t="s">
        <v>181</v>
      </c>
      <c r="B20">
        <v>31</v>
      </c>
      <c r="C20">
        <v>39.31</v>
      </c>
    </row>
    <row r="21" spans="1:3" x14ac:dyDescent="0.25">
      <c r="A21" s="35" t="s">
        <v>153</v>
      </c>
      <c r="B21">
        <v>31.8</v>
      </c>
      <c r="C21">
        <v>37.14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23" sqref="E23"/>
    </sheetView>
  </sheetViews>
  <sheetFormatPr baseColWidth="10" defaultRowHeight="15" x14ac:dyDescent="0.25"/>
  <cols>
    <col min="1" max="1" width="29.85546875" customWidth="1"/>
  </cols>
  <sheetData>
    <row r="1" spans="1:3" ht="169.5" customHeight="1" x14ac:dyDescent="0.25">
      <c r="A1" s="37" t="s">
        <v>412</v>
      </c>
      <c r="B1" s="37" t="s">
        <v>384</v>
      </c>
      <c r="C1" s="37" t="s">
        <v>392</v>
      </c>
    </row>
    <row r="2" spans="1:3" x14ac:dyDescent="0.25">
      <c r="A2" s="35" t="s">
        <v>205</v>
      </c>
      <c r="B2">
        <v>118.9</v>
      </c>
      <c r="C2">
        <v>31.95</v>
      </c>
    </row>
    <row r="3" spans="1:3" x14ac:dyDescent="0.25">
      <c r="A3" s="35" t="s">
        <v>325</v>
      </c>
      <c r="B3">
        <v>119.7</v>
      </c>
      <c r="C3">
        <v>23.63</v>
      </c>
    </row>
    <row r="4" spans="1:3" x14ac:dyDescent="0.25">
      <c r="A4" s="35" t="s">
        <v>98</v>
      </c>
      <c r="B4">
        <v>120</v>
      </c>
      <c r="C4" s="19">
        <v>27.36</v>
      </c>
    </row>
    <row r="5" spans="1:3" x14ac:dyDescent="0.25">
      <c r="A5" s="35" t="s">
        <v>61</v>
      </c>
      <c r="B5">
        <v>122.9</v>
      </c>
      <c r="C5">
        <v>26.27</v>
      </c>
    </row>
    <row r="6" spans="1:3" x14ac:dyDescent="0.25">
      <c r="A6" s="35" t="s">
        <v>59</v>
      </c>
      <c r="B6">
        <v>123.3</v>
      </c>
      <c r="C6">
        <v>18.71</v>
      </c>
    </row>
    <row r="7" spans="1:3" x14ac:dyDescent="0.25">
      <c r="A7" s="35" t="s">
        <v>195</v>
      </c>
      <c r="B7">
        <v>124.9</v>
      </c>
      <c r="C7">
        <v>31.24</v>
      </c>
    </row>
    <row r="8" spans="1:3" x14ac:dyDescent="0.25">
      <c r="A8" s="35" t="s">
        <v>112</v>
      </c>
      <c r="B8">
        <v>126.4</v>
      </c>
      <c r="C8">
        <v>28.13</v>
      </c>
    </row>
    <row r="9" spans="1:3" x14ac:dyDescent="0.25">
      <c r="A9" s="35" t="s">
        <v>284</v>
      </c>
      <c r="B9">
        <v>127.4</v>
      </c>
      <c r="C9">
        <v>19.170000000000002</v>
      </c>
    </row>
    <row r="10" spans="1:3" x14ac:dyDescent="0.25">
      <c r="A10" s="35" t="s">
        <v>82</v>
      </c>
      <c r="B10">
        <v>128.30000000000001</v>
      </c>
      <c r="C10">
        <v>20.34</v>
      </c>
    </row>
    <row r="11" spans="1:3" x14ac:dyDescent="0.25">
      <c r="A11" s="35" t="s">
        <v>65</v>
      </c>
      <c r="B11">
        <v>128.9</v>
      </c>
      <c r="C11">
        <v>14.53</v>
      </c>
    </row>
    <row r="12" spans="1:3" x14ac:dyDescent="0.25">
      <c r="A12" s="35" t="s">
        <v>5</v>
      </c>
      <c r="B12">
        <v>129</v>
      </c>
      <c r="C12">
        <v>24.94</v>
      </c>
    </row>
    <row r="13" spans="1:3" x14ac:dyDescent="0.25">
      <c r="A13" s="35" t="s">
        <v>217</v>
      </c>
      <c r="B13">
        <v>131</v>
      </c>
      <c r="C13">
        <v>31.23</v>
      </c>
    </row>
    <row r="14" spans="1:3" x14ac:dyDescent="0.25">
      <c r="A14" s="35" t="s">
        <v>207</v>
      </c>
      <c r="B14">
        <v>135.4</v>
      </c>
      <c r="C14">
        <v>11.26</v>
      </c>
    </row>
    <row r="15" spans="1:3" x14ac:dyDescent="0.25">
      <c r="A15" s="35" t="s">
        <v>63</v>
      </c>
      <c r="B15">
        <v>136.5</v>
      </c>
      <c r="C15">
        <v>34.72</v>
      </c>
    </row>
    <row r="16" spans="1:3" x14ac:dyDescent="0.25">
      <c r="A16" s="35" t="s">
        <v>21</v>
      </c>
      <c r="B16">
        <v>139.6</v>
      </c>
      <c r="C16">
        <v>20.399999999999999</v>
      </c>
    </row>
    <row r="17" spans="1:3" x14ac:dyDescent="0.25">
      <c r="A17" s="35" t="s">
        <v>49</v>
      </c>
      <c r="B17">
        <v>144.4</v>
      </c>
      <c r="C17">
        <v>33.53</v>
      </c>
    </row>
    <row r="18" spans="1:3" x14ac:dyDescent="0.25">
      <c r="A18" s="35" t="s">
        <v>282</v>
      </c>
      <c r="B18">
        <v>144.69999999999999</v>
      </c>
      <c r="C18">
        <v>21.51</v>
      </c>
    </row>
    <row r="19" spans="1:3" x14ac:dyDescent="0.25">
      <c r="A19" s="35" t="s">
        <v>319</v>
      </c>
      <c r="B19">
        <v>146</v>
      </c>
      <c r="C19">
        <v>23.31</v>
      </c>
    </row>
    <row r="20" spans="1:3" x14ac:dyDescent="0.25">
      <c r="A20" s="35" t="s">
        <v>3</v>
      </c>
      <c r="B20">
        <v>147.80000000000001</v>
      </c>
      <c r="C20">
        <v>19.77</v>
      </c>
    </row>
    <row r="21" spans="1:3" x14ac:dyDescent="0.25">
      <c r="A21" s="35" t="s">
        <v>258</v>
      </c>
      <c r="B21">
        <v>151</v>
      </c>
      <c r="C21">
        <v>13.66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Full Set</vt:lpstr>
      <vt:lpstr>M gegen P</vt:lpstr>
      <vt:lpstr>O gegen Q Top 20</vt:lpstr>
      <vt:lpstr>O gegen Q Last 20</vt:lpstr>
      <vt:lpstr>KANN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"Alexander Fuchß" &lt;fuchalexander@gmail.com&gt;</dc:creator>
  <cp:lastModifiedBy>Alexander Dill</cp:lastModifiedBy>
  <dcterms:created xsi:type="dcterms:W3CDTF">2015-07-04T14:06:45Z</dcterms:created>
  <dcterms:modified xsi:type="dcterms:W3CDTF">2018-12-30T10:54:12Z</dcterms:modified>
</cp:coreProperties>
</file>